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190" activeTab="1"/>
  </bookViews>
  <sheets>
    <sheet name="Worksheet" sheetId="1" r:id="rId1"/>
    <sheet name="Example" sheetId="2" r:id="rId2"/>
  </sheets>
  <definedNames/>
  <calcPr fullCalcOnLoad="1"/>
</workbook>
</file>

<file path=xl/comments1.xml><?xml version="1.0" encoding="utf-8"?>
<comments xmlns="http://schemas.openxmlformats.org/spreadsheetml/2006/main">
  <authors>
    <author> Tom Chamberlain</author>
  </authors>
  <commentList>
    <comment ref="B16" authorId="0">
      <text>
        <r>
          <rPr>
            <sz val="8"/>
            <rFont val="Tahoma"/>
            <family val="2"/>
          </rPr>
          <t>Look up Table 3.1 for a feed analysis for values in columns 13, 14 and 15</t>
        </r>
        <r>
          <rPr>
            <sz val="8"/>
            <rFont val="Tahoma"/>
            <family val="0"/>
          </rPr>
          <t xml:space="preserve">
</t>
        </r>
      </text>
    </comment>
    <comment ref="D16" authorId="0">
      <text>
        <r>
          <rPr>
            <sz val="8"/>
            <rFont val="Tahoma"/>
            <family val="2"/>
          </rPr>
          <t>Look up Table 3.1 for a feed analysis for values in columns 13, 14 and 15</t>
        </r>
        <r>
          <rPr>
            <sz val="8"/>
            <rFont val="Tahoma"/>
            <family val="0"/>
          </rPr>
          <t xml:space="preserve">
</t>
        </r>
      </text>
    </comment>
    <comment ref="F16" authorId="0">
      <text>
        <r>
          <rPr>
            <sz val="8"/>
            <rFont val="Tahoma"/>
            <family val="2"/>
          </rPr>
          <t>Look up Table 3.1 for a feed analysis for values in columns 13, 14 and 15</t>
        </r>
        <r>
          <rPr>
            <sz val="8"/>
            <rFont val="Tahoma"/>
            <family val="0"/>
          </rPr>
          <t xml:space="preserve">
</t>
        </r>
      </text>
    </comment>
    <comment ref="H16" authorId="0">
      <text>
        <r>
          <rPr>
            <sz val="8"/>
            <rFont val="Tahoma"/>
            <family val="2"/>
          </rPr>
          <t>Look up Table 3.1 for a feed analysis for values in columns 13, 14 and 15</t>
        </r>
        <r>
          <rPr>
            <sz val="8"/>
            <rFont val="Tahoma"/>
            <family val="0"/>
          </rPr>
          <t xml:space="preserve">
</t>
        </r>
      </text>
    </comment>
    <comment ref="B22" authorId="0">
      <text>
        <r>
          <rPr>
            <sz val="8"/>
            <rFont val="Tahoma"/>
            <family val="2"/>
          </rPr>
          <t>Look up value in Table 2.1</t>
        </r>
        <r>
          <rPr>
            <sz val="8"/>
            <rFont val="Tahoma"/>
            <family val="0"/>
          </rPr>
          <t xml:space="preserve">
</t>
        </r>
      </text>
    </comment>
    <comment ref="D22" authorId="0">
      <text>
        <r>
          <rPr>
            <sz val="8"/>
            <rFont val="Tahoma"/>
            <family val="2"/>
          </rPr>
          <t>Potential forage DMI from 16 x forage ME from 14</t>
        </r>
        <r>
          <rPr>
            <sz val="8"/>
            <rFont val="Tahoma"/>
            <family val="0"/>
          </rPr>
          <t xml:space="preserve">
</t>
        </r>
      </text>
    </comment>
    <comment ref="F22" authorId="0">
      <text>
        <r>
          <rPr>
            <sz val="8"/>
            <rFont val="Tahoma"/>
            <family val="2"/>
          </rPr>
          <t>Total ME requirement from 7 minus potential forage ME from 17</t>
        </r>
        <r>
          <rPr>
            <sz val="8"/>
            <rFont val="Tahoma"/>
            <family val="0"/>
          </rPr>
          <t xml:space="preserve">
</t>
        </r>
      </text>
    </comment>
    <comment ref="H22" authorId="0">
      <text>
        <r>
          <rPr>
            <sz val="8"/>
            <rFont val="Tahoma"/>
            <family val="2"/>
          </rPr>
          <t>Look up reduction in forage DMI per kg concentrates fed in Table 2.1</t>
        </r>
      </text>
    </comment>
    <comment ref="D29" authorId="0">
      <text>
        <r>
          <rPr>
            <sz val="8"/>
            <rFont val="Tahoma"/>
            <family val="2"/>
          </rPr>
          <t>The ME of 1 kg concentrates from 14 minus substitution from 19 x forage ME from 14</t>
        </r>
        <r>
          <rPr>
            <sz val="8"/>
            <rFont val="Tahoma"/>
            <family val="0"/>
          </rPr>
          <t xml:space="preserve">
</t>
        </r>
      </text>
    </comment>
    <comment ref="G29" authorId="0">
      <text>
        <r>
          <rPr>
            <sz val="8"/>
            <rFont val="Tahoma"/>
            <family val="2"/>
          </rPr>
          <t>ME shortfall from 18 ÷ net value of concentrates from 21</t>
        </r>
        <r>
          <rPr>
            <sz val="8"/>
            <rFont val="Tahoma"/>
            <family val="0"/>
          </rPr>
          <t xml:space="preserve">
</t>
        </r>
      </text>
    </comment>
    <comment ref="I29" authorId="0">
      <text>
        <r>
          <rPr>
            <sz val="8"/>
            <rFont val="Tahoma"/>
            <family val="2"/>
          </rPr>
          <t>Concentrate DMI x ME of concentrates from 14</t>
        </r>
        <r>
          <rPr>
            <sz val="8"/>
            <rFont val="Tahoma"/>
            <family val="0"/>
          </rPr>
          <t xml:space="preserve">
</t>
        </r>
      </text>
    </comment>
    <comment ref="L29" authorId="0">
      <text>
        <r>
          <rPr>
            <sz val="8"/>
            <rFont val="Tahoma"/>
            <family val="2"/>
          </rPr>
          <t xml:space="preserve">Total ME from 7 minus concentrate ME from 23 ÷ forage ME from 14.
</t>
        </r>
      </text>
    </comment>
    <comment ref="E35" authorId="0">
      <text>
        <r>
          <rPr>
            <sz val="8"/>
            <rFont val="Tahoma"/>
            <family val="2"/>
          </rPr>
          <t>Concentrate DMI + forage DMI</t>
        </r>
        <r>
          <rPr>
            <sz val="8"/>
            <rFont val="Tahoma"/>
            <family val="0"/>
          </rPr>
          <t xml:space="preserve">
</t>
        </r>
      </text>
    </comment>
    <comment ref="G35" authorId="0">
      <text>
        <r>
          <rPr>
            <sz val="8"/>
            <rFont val="Tahoma"/>
            <family val="2"/>
          </rPr>
          <t>Concentrate ME value from 23 + forage DMI from 24 x ME value from 14. Divide the total ME by the total DMI from 26, calculate the actual M/D and check that it is within 0.5 of the predicted value in 6. If the difference is more go back to 6 and enter the M/D from 27, enter a revised ME requirement in 7 and revise values in columns 18, 22, 23, 24, 26 and 27</t>
        </r>
        <r>
          <rPr>
            <sz val="8"/>
            <rFont val="Tahoma"/>
            <family val="0"/>
          </rPr>
          <t xml:space="preserve">
</t>
        </r>
      </text>
    </comment>
    <comment ref="I35" authorId="0">
      <text>
        <r>
          <rPr>
            <sz val="8"/>
            <rFont val="Tahoma"/>
            <family val="2"/>
          </rPr>
          <t>Concentrate DMI from 22 x concentrate CP value from 15 + Forage DMI x forage CP value from 15. Divide by the total DM and check that the actual ration CP content is not more than 0.01 below the requirement in 8, or above. If above, are protein savings possible?</t>
        </r>
        <r>
          <rPr>
            <sz val="8"/>
            <rFont val="Tahoma"/>
            <family val="0"/>
          </rPr>
          <t xml:space="preserve">
</t>
        </r>
      </text>
    </comment>
    <comment ref="D46" authorId="0">
      <text>
        <r>
          <rPr>
            <sz val="8"/>
            <rFont val="Tahoma"/>
            <family val="2"/>
          </rPr>
          <t>Concentrate DMI from 22 ÷ Concentrate DM content from 13</t>
        </r>
        <r>
          <rPr>
            <sz val="8"/>
            <rFont val="Tahoma"/>
            <family val="0"/>
          </rPr>
          <t xml:space="preserve">
</t>
        </r>
      </text>
    </comment>
    <comment ref="F46" authorId="0">
      <text>
        <r>
          <rPr>
            <sz val="8"/>
            <rFont val="Tahoma"/>
            <family val="2"/>
          </rPr>
          <t xml:space="preserve">Forage DMI from 24 ÷ Forage DM content from 13 </t>
        </r>
        <r>
          <rPr>
            <sz val="8"/>
            <rFont val="Tahoma"/>
            <family val="0"/>
          </rPr>
          <t xml:space="preserve">
</t>
        </r>
      </text>
    </comment>
    <comment ref="H46" authorId="0">
      <text>
        <r>
          <rPr>
            <sz val="8"/>
            <rFont val="Tahoma"/>
            <family val="2"/>
          </rPr>
          <t>Daily concentrates from 30 x feeding period from 11. Daily forage from 31 x feeding period. If required calculate daily feed cost and feed cost per kg gain.</t>
        </r>
        <r>
          <rPr>
            <sz val="8"/>
            <rFont val="Tahoma"/>
            <family val="0"/>
          </rPr>
          <t xml:space="preserve">
</t>
        </r>
      </text>
    </comment>
    <comment ref="J46" authorId="0">
      <text>
        <r>
          <rPr>
            <sz val="8"/>
            <rFont val="Tahoma"/>
            <family val="2"/>
          </rPr>
          <t>Feed budget per head x number of cattle from 1</t>
        </r>
        <r>
          <rPr>
            <sz val="8"/>
            <rFont val="Tahoma"/>
            <family val="0"/>
          </rPr>
          <t xml:space="preserve">
</t>
        </r>
      </text>
    </comment>
  </commentList>
</comments>
</file>

<file path=xl/comments2.xml><?xml version="1.0" encoding="utf-8"?>
<comments xmlns="http://schemas.openxmlformats.org/spreadsheetml/2006/main">
  <authors>
    <author> Tom Chamberlain</author>
  </authors>
  <commentList>
    <comment ref="B16" authorId="0">
      <text>
        <r>
          <rPr>
            <sz val="8"/>
            <rFont val="Tahoma"/>
            <family val="2"/>
          </rPr>
          <t>Look up Table 3.1 or a feed analysis for values in columns 13, 14 and 15</t>
        </r>
        <r>
          <rPr>
            <sz val="8"/>
            <rFont val="Tahoma"/>
            <family val="0"/>
          </rPr>
          <t xml:space="preserve">
</t>
        </r>
      </text>
    </comment>
    <comment ref="D16" authorId="0">
      <text>
        <r>
          <rPr>
            <sz val="8"/>
            <rFont val="Tahoma"/>
            <family val="2"/>
          </rPr>
          <t>Look up Table 3.1 or a feed analysis for values in columns 13, 14 and 15</t>
        </r>
        <r>
          <rPr>
            <sz val="8"/>
            <rFont val="Tahoma"/>
            <family val="0"/>
          </rPr>
          <t xml:space="preserve">
</t>
        </r>
      </text>
    </comment>
    <comment ref="F16" authorId="0">
      <text>
        <r>
          <rPr>
            <sz val="8"/>
            <rFont val="Tahoma"/>
            <family val="2"/>
          </rPr>
          <t>Look up Table 3.1 or a feed analysis for values in columns 13, 14 and 15</t>
        </r>
        <r>
          <rPr>
            <sz val="8"/>
            <rFont val="Tahoma"/>
            <family val="0"/>
          </rPr>
          <t xml:space="preserve">
</t>
        </r>
      </text>
    </comment>
    <comment ref="H16" authorId="0">
      <text>
        <r>
          <rPr>
            <sz val="8"/>
            <rFont val="Tahoma"/>
            <family val="2"/>
          </rPr>
          <t>Look up Table 3.1 or a feed analysis for values in columns 13, 14 and 15</t>
        </r>
        <r>
          <rPr>
            <sz val="8"/>
            <rFont val="Tahoma"/>
            <family val="0"/>
          </rPr>
          <t xml:space="preserve">
</t>
        </r>
      </text>
    </comment>
    <comment ref="B22" authorId="0">
      <text>
        <r>
          <rPr>
            <sz val="8"/>
            <rFont val="Tahoma"/>
            <family val="2"/>
          </rPr>
          <t>Look up value in Table 2.1</t>
        </r>
        <r>
          <rPr>
            <sz val="8"/>
            <rFont val="Tahoma"/>
            <family val="0"/>
          </rPr>
          <t xml:space="preserve">
</t>
        </r>
      </text>
    </comment>
    <comment ref="D22" authorId="0">
      <text>
        <r>
          <rPr>
            <sz val="8"/>
            <rFont val="Tahoma"/>
            <family val="2"/>
          </rPr>
          <t>Potential forage DMI from 16 x forage ME from 14</t>
        </r>
        <r>
          <rPr>
            <sz val="8"/>
            <rFont val="Tahoma"/>
            <family val="0"/>
          </rPr>
          <t xml:space="preserve">
</t>
        </r>
      </text>
    </comment>
    <comment ref="F22" authorId="0">
      <text>
        <r>
          <rPr>
            <sz val="8"/>
            <rFont val="Tahoma"/>
            <family val="2"/>
          </rPr>
          <t>Total ME requirement from 7 minus potential forage ME from 17</t>
        </r>
        <r>
          <rPr>
            <sz val="8"/>
            <rFont val="Tahoma"/>
            <family val="0"/>
          </rPr>
          <t xml:space="preserve">
</t>
        </r>
      </text>
    </comment>
    <comment ref="H22" authorId="0">
      <text>
        <r>
          <rPr>
            <sz val="8"/>
            <rFont val="Tahoma"/>
            <family val="2"/>
          </rPr>
          <t>Look up reduction in forage DMI per kg concentrates fed in Table 2.1</t>
        </r>
      </text>
    </comment>
    <comment ref="D29" authorId="0">
      <text>
        <r>
          <rPr>
            <sz val="8"/>
            <rFont val="Tahoma"/>
            <family val="2"/>
          </rPr>
          <t>The ME of 1 kg concentrates from 14 minus substitution from 19 x forage ME from 14</t>
        </r>
        <r>
          <rPr>
            <sz val="8"/>
            <rFont val="Tahoma"/>
            <family val="0"/>
          </rPr>
          <t xml:space="preserve">
</t>
        </r>
      </text>
    </comment>
    <comment ref="G29" authorId="0">
      <text>
        <r>
          <rPr>
            <sz val="8"/>
            <rFont val="Tahoma"/>
            <family val="2"/>
          </rPr>
          <t>ME shortfall from 18 ÷ net value of concentrates from 21</t>
        </r>
        <r>
          <rPr>
            <sz val="8"/>
            <rFont val="Tahoma"/>
            <family val="0"/>
          </rPr>
          <t xml:space="preserve">
</t>
        </r>
      </text>
    </comment>
    <comment ref="I29" authorId="0">
      <text>
        <r>
          <rPr>
            <sz val="8"/>
            <rFont val="Tahoma"/>
            <family val="2"/>
          </rPr>
          <t>Concentrate DMI x ME of concentrates from 14</t>
        </r>
        <r>
          <rPr>
            <sz val="8"/>
            <rFont val="Tahoma"/>
            <family val="0"/>
          </rPr>
          <t xml:space="preserve">
</t>
        </r>
      </text>
    </comment>
    <comment ref="L29" authorId="0">
      <text>
        <r>
          <rPr>
            <sz val="8"/>
            <rFont val="Tahoma"/>
            <family val="2"/>
          </rPr>
          <t xml:space="preserve">Total ME from 7 minus concentrate ME from 23 ÷ forage ME from 14.
</t>
        </r>
      </text>
    </comment>
    <comment ref="E35" authorId="0">
      <text>
        <r>
          <rPr>
            <sz val="8"/>
            <rFont val="Tahoma"/>
            <family val="2"/>
          </rPr>
          <t>Concentrate DMI + forage DMI</t>
        </r>
        <r>
          <rPr>
            <sz val="8"/>
            <rFont val="Tahoma"/>
            <family val="0"/>
          </rPr>
          <t xml:space="preserve">
</t>
        </r>
      </text>
    </comment>
    <comment ref="G35" authorId="0">
      <text>
        <r>
          <rPr>
            <sz val="8"/>
            <rFont val="Tahoma"/>
            <family val="2"/>
          </rPr>
          <t>Concentrate ME value from 23 + forage DMI from 24 x ME value from 14. Divide the total ME by the total DMI from 26, calculate the actual M/D and check that it is within 0.5 of the predicted value in 6. If the difference is more go back to 6 and enter the M/D from 27, enter a revised ME requirement in 7 and revise values in columns 18, 22, 23, 24, 26 and 27</t>
        </r>
        <r>
          <rPr>
            <sz val="8"/>
            <rFont val="Tahoma"/>
            <family val="0"/>
          </rPr>
          <t xml:space="preserve">
</t>
        </r>
      </text>
    </comment>
    <comment ref="I35" authorId="0">
      <text>
        <r>
          <rPr>
            <sz val="8"/>
            <rFont val="Tahoma"/>
            <family val="2"/>
          </rPr>
          <t>Concentrate DMI from 22 x concentrate CP value from 15 + Forage DMI x forage CP value from 15. Divide by the total DM and check that the actual ration CP content is not more than 0.01 below the requirement in 8, or above. If above, are protein savings possible?</t>
        </r>
        <r>
          <rPr>
            <sz val="8"/>
            <rFont val="Tahoma"/>
            <family val="0"/>
          </rPr>
          <t xml:space="preserve">
</t>
        </r>
      </text>
    </comment>
    <comment ref="D46" authorId="0">
      <text>
        <r>
          <rPr>
            <sz val="8"/>
            <rFont val="Tahoma"/>
            <family val="2"/>
          </rPr>
          <t>Concentrate DMI from 22 ÷ Concentrate DM content from 13</t>
        </r>
        <r>
          <rPr>
            <sz val="8"/>
            <rFont val="Tahoma"/>
            <family val="0"/>
          </rPr>
          <t xml:space="preserve">
</t>
        </r>
      </text>
    </comment>
    <comment ref="F46" authorId="0">
      <text>
        <r>
          <rPr>
            <sz val="8"/>
            <rFont val="Tahoma"/>
            <family val="2"/>
          </rPr>
          <t xml:space="preserve">Forage DMI from 24 ÷ Forage DM content from 13 </t>
        </r>
        <r>
          <rPr>
            <sz val="8"/>
            <rFont val="Tahoma"/>
            <family val="0"/>
          </rPr>
          <t xml:space="preserve">
</t>
        </r>
      </text>
    </comment>
    <comment ref="H46" authorId="0">
      <text>
        <r>
          <rPr>
            <sz val="8"/>
            <rFont val="Tahoma"/>
            <family val="2"/>
          </rPr>
          <t>Daily concentrates from 30 x feeding period from 11. Daily forage from 31 x feeding period. If required calculate daily feed cost and feed cost per kg gain.</t>
        </r>
        <r>
          <rPr>
            <sz val="8"/>
            <rFont val="Tahoma"/>
            <family val="0"/>
          </rPr>
          <t xml:space="preserve">
</t>
        </r>
      </text>
    </comment>
    <comment ref="J46" authorId="0">
      <text>
        <r>
          <rPr>
            <sz val="8"/>
            <rFont val="Tahoma"/>
            <family val="2"/>
          </rPr>
          <t>Feed budget per head x number of cattle from 1</t>
        </r>
        <r>
          <rPr>
            <sz val="8"/>
            <rFont val="Tahoma"/>
            <family val="0"/>
          </rPr>
          <t xml:space="preserve">
</t>
        </r>
      </text>
    </comment>
  </commentList>
</comments>
</file>

<file path=xl/sharedStrings.xml><?xml version="1.0" encoding="utf-8"?>
<sst xmlns="http://schemas.openxmlformats.org/spreadsheetml/2006/main" count="187" uniqueCount="80">
  <si>
    <t>BASIC INFORMATION</t>
  </si>
  <si>
    <t>No of cattle</t>
  </si>
  <si>
    <t>Predicted M/D (MJ/kg DM)</t>
  </si>
  <si>
    <t>Table 3.2</t>
  </si>
  <si>
    <t>ME requirement (MJ/day)</t>
  </si>
  <si>
    <t>Table 3.3</t>
  </si>
  <si>
    <t>Daily gain (kg)</t>
  </si>
  <si>
    <t>Required CP in diet (Decimal)</t>
  </si>
  <si>
    <t>Table 4.1</t>
  </si>
  <si>
    <t>Start weight (kg)</t>
  </si>
  <si>
    <t>Average weight (kg)</t>
  </si>
  <si>
    <t>Start + Final ÷ 2</t>
  </si>
  <si>
    <t>Final weight (kg)</t>
  </si>
  <si>
    <t>Total liveweight gain (kg)</t>
  </si>
  <si>
    <t>Final- Start</t>
  </si>
  <si>
    <t>Feeding period (days)</t>
  </si>
  <si>
    <t>Total gain ÷ Daily gain</t>
  </si>
  <si>
    <t>FEED INGREDIENTS</t>
  </si>
  <si>
    <t>Feed ingredients</t>
  </si>
  <si>
    <t>DM</t>
  </si>
  <si>
    <t>ME</t>
  </si>
  <si>
    <t>CP</t>
  </si>
  <si>
    <t>FORAGE POTENTIAL</t>
  </si>
  <si>
    <t>Potential forage</t>
  </si>
  <si>
    <t>DMI (kg)</t>
  </si>
  <si>
    <t>ME (MJ/day)</t>
  </si>
  <si>
    <t>Forage</t>
  </si>
  <si>
    <t>shortfall (MJ/day)?</t>
  </si>
  <si>
    <t>Concentrate substitution</t>
  </si>
  <si>
    <t>(kg forage/kg</t>
  </si>
  <si>
    <t>concentrates)</t>
  </si>
  <si>
    <t>Animal sex</t>
  </si>
  <si>
    <t>Breed type</t>
  </si>
  <si>
    <t>Hereford</t>
  </si>
  <si>
    <t>Heifer</t>
  </si>
  <si>
    <t>Medium Silage</t>
  </si>
  <si>
    <t>Concs</t>
  </si>
  <si>
    <t>Wheat</t>
  </si>
  <si>
    <t>RATION FORMULATION</t>
  </si>
  <si>
    <t>Net value of 1 kg concentrates</t>
  </si>
  <si>
    <t>(MJ ME/kg DM)</t>
  </si>
  <si>
    <t>Concentrate</t>
  </si>
  <si>
    <t>ME (MJ ME/kg DM)</t>
  </si>
  <si>
    <t>(kg/day)</t>
  </si>
  <si>
    <r>
      <t>Concentrate</t>
    </r>
    <r>
      <rPr>
        <sz val="9"/>
        <rFont val="Times New Roman"/>
        <family val="1"/>
      </rPr>
      <t xml:space="preserve"> DMI</t>
    </r>
  </si>
  <si>
    <r>
      <t>Actual forage</t>
    </r>
    <r>
      <rPr>
        <sz val="9"/>
        <rFont val="Times New Roman"/>
        <family val="1"/>
      </rPr>
      <t xml:space="preserve"> DMI</t>
    </r>
  </si>
  <si>
    <t xml:space="preserve"> (kg/day)</t>
  </si>
  <si>
    <t>CHECK RATION M/D AND CP CONTENT</t>
  </si>
  <si>
    <t>DMI (kg/day)</t>
  </si>
  <si>
    <t>CP (ration proportion)</t>
  </si>
  <si>
    <t>Concentrates</t>
  </si>
  <si>
    <t>Totals</t>
  </si>
  <si>
    <t>M/D (MJ ME/kg DM)</t>
  </si>
  <si>
    <t>-</t>
  </si>
  <si>
    <t>M/D OK?</t>
  </si>
  <si>
    <t>CP content OK?</t>
  </si>
  <si>
    <t>DAILY RATION AND FEED BUDGETS</t>
  </si>
  <si>
    <t>Feed</t>
  </si>
  <si>
    <t>Daily</t>
  </si>
  <si>
    <t>Feed budget</t>
  </si>
  <si>
    <t>Total feed</t>
  </si>
  <si>
    <t>ingredients</t>
  </si>
  <si>
    <t>per head</t>
  </si>
  <si>
    <t>budget</t>
  </si>
  <si>
    <t>(kg fresh weight)</t>
  </si>
  <si>
    <t>(tonnes)</t>
  </si>
  <si>
    <t xml:space="preserve">Appendix 3a </t>
  </si>
  <si>
    <t>Ration worksheet - Growing cattle</t>
  </si>
  <si>
    <t>The spreadsheet is protected to prevent the formulae being overwritten and deleted by accident.</t>
  </si>
  <si>
    <t xml:space="preserve">Password is </t>
  </si>
  <si>
    <t>tom</t>
  </si>
  <si>
    <t>all lower case</t>
  </si>
  <si>
    <t>Instructions</t>
  </si>
  <si>
    <t>Enter data and values in the yellow cells</t>
  </si>
  <si>
    <t>The green cells contain data carried forward from other tables</t>
  </si>
  <si>
    <t>Cells that contain values that require checking and validating</t>
  </si>
  <si>
    <t>Use the 'Del' key to delete the values in the blank cells to get a blank work sheet.</t>
  </si>
  <si>
    <t>For 2nd Ed, 2001</t>
  </si>
  <si>
    <t>This spreadsheet has been prepared with due care and attention but it is used at your own risk</t>
  </si>
  <si>
    <t>©A T Chamberlain, 2009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</si>
</sst>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 numFmtId="172" formatCode="0.00000000"/>
    <numFmt numFmtId="173" formatCode="0.0000000"/>
    <numFmt numFmtId="174" formatCode="0.000000"/>
  </numFmts>
  <fonts count="14">
    <font>
      <sz val="10"/>
      <name val="Arial"/>
      <family val="0"/>
    </font>
    <font>
      <b/>
      <sz val="11"/>
      <name val="Times New Roman"/>
      <family val="1"/>
    </font>
    <font>
      <sz val="9"/>
      <name val="Times New Roman"/>
      <family val="1"/>
    </font>
    <font>
      <sz val="11"/>
      <name val="Times New Roman"/>
      <family val="1"/>
    </font>
    <font>
      <sz val="11"/>
      <name val="Arial"/>
      <family val="0"/>
    </font>
    <font>
      <sz val="8"/>
      <name val="Arial"/>
      <family val="0"/>
    </font>
    <font>
      <sz val="8"/>
      <name val="Tahoma"/>
      <family val="0"/>
    </font>
    <font>
      <i/>
      <sz val="10"/>
      <name val="Arial"/>
      <family val="2"/>
    </font>
    <font>
      <b/>
      <sz val="10"/>
      <name val="Arial"/>
      <family val="0"/>
    </font>
    <font>
      <i/>
      <sz val="11"/>
      <name val="Times New Roman"/>
      <family val="1"/>
    </font>
    <font>
      <b/>
      <sz val="14"/>
      <name val="Arial"/>
      <family val="2"/>
    </font>
    <font>
      <b/>
      <i/>
      <sz val="10"/>
      <name val="Arial"/>
      <family val="2"/>
    </font>
    <font>
      <b/>
      <sz val="11"/>
      <name val="Arial"/>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7" fillId="0" borderId="0" xfId="0" applyFont="1" applyAlignment="1">
      <alignment horizontal="right"/>
    </xf>
    <xf numFmtId="170" fontId="3" fillId="2" borderId="1" xfId="0" applyNumberFormat="1"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171" fontId="3" fillId="2" borderId="1" xfId="0" applyNumberFormat="1"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170" fontId="0" fillId="0" borderId="0" xfId="0" applyNumberFormat="1" applyAlignment="1">
      <alignment/>
    </xf>
    <xf numFmtId="0" fontId="8" fillId="0" borderId="0" xfId="0" applyFont="1" applyAlignment="1">
      <alignment/>
    </xf>
    <xf numFmtId="0" fontId="10" fillId="0" borderId="0" xfId="0" applyFont="1" applyAlignment="1">
      <alignment/>
    </xf>
    <xf numFmtId="0" fontId="7" fillId="0" borderId="0" xfId="0" applyFont="1" applyAlignment="1">
      <alignment/>
    </xf>
    <xf numFmtId="0" fontId="11" fillId="0" borderId="1" xfId="0" applyFont="1" applyBorder="1" applyAlignment="1">
      <alignment horizontal="center"/>
    </xf>
    <xf numFmtId="0" fontId="0" fillId="2" borderId="1" xfId="0" applyFill="1" applyBorder="1" applyAlignment="1">
      <alignment/>
    </xf>
    <xf numFmtId="0" fontId="0" fillId="3" borderId="1" xfId="0" applyFill="1" applyBorder="1" applyAlignment="1">
      <alignment/>
    </xf>
    <xf numFmtId="0" fontId="0" fillId="4" borderId="1" xfId="0" applyFill="1" applyBorder="1" applyAlignment="1">
      <alignment/>
    </xf>
    <xf numFmtId="0" fontId="1" fillId="2" borderId="1" xfId="0"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171"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170" fontId="1" fillId="2" borderId="1" xfId="0" applyNumberFormat="1" applyFont="1" applyFill="1" applyBorder="1" applyAlignment="1">
      <alignment horizontal="center" vertical="top" wrapText="1"/>
    </xf>
    <xf numFmtId="0" fontId="9" fillId="0" borderId="2" xfId="0" applyFont="1" applyBorder="1" applyAlignment="1">
      <alignment horizontal="left" vertical="top" wrapText="1"/>
    </xf>
    <xf numFmtId="0" fontId="7" fillId="0" borderId="3" xfId="0" applyFont="1" applyBorder="1" applyAlignment="1">
      <alignment horizontal="left"/>
    </xf>
    <xf numFmtId="0" fontId="9" fillId="0" borderId="1" xfId="0" applyFont="1" applyBorder="1" applyAlignment="1">
      <alignment horizontal="center" vertical="top" wrapText="1"/>
    </xf>
    <xf numFmtId="0" fontId="7" fillId="0" borderId="1" xfId="0" applyFont="1" applyBorder="1" applyAlignment="1">
      <alignment horizontal="center"/>
    </xf>
    <xf numFmtId="170" fontId="3" fillId="3" borderId="1" xfId="0" applyNumberFormat="1" applyFont="1" applyFill="1" applyBorder="1" applyAlignment="1">
      <alignment horizontal="center" vertical="top" wrapText="1"/>
    </xf>
    <xf numFmtId="170" fontId="4" fillId="3" borderId="1" xfId="0" applyNumberFormat="1" applyFont="1" applyFill="1" applyBorder="1" applyAlignment="1">
      <alignment horizontal="center"/>
    </xf>
    <xf numFmtId="0" fontId="3" fillId="0" borderId="1" xfId="0" applyFont="1" applyBorder="1" applyAlignment="1">
      <alignment horizontal="center" vertical="top" wrapText="1"/>
    </xf>
    <xf numFmtId="0" fontId="4" fillId="0" borderId="1" xfId="0" applyFont="1" applyBorder="1" applyAlignment="1">
      <alignment horizontal="center"/>
    </xf>
    <xf numFmtId="171" fontId="3" fillId="3" borderId="1" xfId="0" applyNumberFormat="1" applyFont="1" applyFill="1" applyBorder="1" applyAlignment="1">
      <alignment horizontal="center" vertical="top" wrapText="1"/>
    </xf>
    <xf numFmtId="0" fontId="4" fillId="3" borderId="1" xfId="0" applyFont="1" applyFill="1" applyBorder="1" applyAlignment="1">
      <alignment horizontal="center"/>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4" fillId="4" borderId="1" xfId="0" applyFont="1" applyFill="1" applyBorder="1" applyAlignment="1">
      <alignment horizontal="center"/>
    </xf>
    <xf numFmtId="170" fontId="0" fillId="3" borderId="1" xfId="0" applyNumberFormat="1" applyFill="1" applyBorder="1" applyAlignment="1">
      <alignment/>
    </xf>
    <xf numFmtId="0" fontId="0" fillId="0" borderId="1" xfId="0" applyBorder="1" applyAlignment="1">
      <alignment/>
    </xf>
    <xf numFmtId="0" fontId="0" fillId="4" borderId="1" xfId="0" applyFill="1" applyBorder="1" applyAlignment="1">
      <alignment/>
    </xf>
    <xf numFmtId="171" fontId="4" fillId="3" borderId="1" xfId="0" applyNumberFormat="1" applyFont="1" applyFill="1" applyBorder="1" applyAlignment="1">
      <alignment horizontal="center"/>
    </xf>
    <xf numFmtId="2" fontId="3" fillId="3" borderId="1" xfId="0" applyNumberFormat="1" applyFont="1" applyFill="1" applyBorder="1" applyAlignment="1">
      <alignment horizontal="center" vertical="top" wrapText="1"/>
    </xf>
    <xf numFmtId="0" fontId="1" fillId="0" borderId="0" xfId="0" applyFont="1" applyAlignment="1">
      <alignment horizontal="justify"/>
    </xf>
    <xf numFmtId="0" fontId="8" fillId="0" borderId="0" xfId="0" applyFont="1" applyAlignment="1">
      <alignment/>
    </xf>
    <xf numFmtId="0" fontId="3" fillId="0" borderId="4" xfId="0" applyFont="1" applyBorder="1" applyAlignment="1">
      <alignment horizontal="center" vertical="top" wrapText="1"/>
    </xf>
    <xf numFmtId="0" fontId="4" fillId="0" borderId="4" xfId="0" applyFont="1" applyBorder="1" applyAlignment="1">
      <alignment horizontal="center"/>
    </xf>
    <xf numFmtId="0" fontId="3" fillId="0" borderId="5" xfId="0" applyFont="1" applyBorder="1" applyAlignment="1">
      <alignment horizontal="center" vertical="top" wrapText="1"/>
    </xf>
    <xf numFmtId="0" fontId="4" fillId="0" borderId="5" xfId="0" applyFont="1" applyBorder="1" applyAlignment="1">
      <alignment horizontal="center"/>
    </xf>
    <xf numFmtId="0" fontId="0" fillId="3" borderId="1" xfId="0" applyFill="1" applyBorder="1" applyAlignment="1">
      <alignment/>
    </xf>
    <xf numFmtId="0" fontId="0" fillId="0" borderId="5" xfId="0" applyBorder="1" applyAlignment="1">
      <alignment/>
    </xf>
    <xf numFmtId="171" fontId="3" fillId="3" borderId="2" xfId="0" applyNumberFormat="1" applyFont="1" applyFill="1" applyBorder="1" applyAlignment="1">
      <alignment horizontal="center" vertical="top" wrapText="1"/>
    </xf>
    <xf numFmtId="171" fontId="4" fillId="3" borderId="6" xfId="0" applyNumberFormat="1" applyFont="1" applyFill="1" applyBorder="1" applyAlignment="1">
      <alignment horizontal="center"/>
    </xf>
    <xf numFmtId="171" fontId="0" fillId="0" borderId="3" xfId="0" applyNumberFormat="1" applyBorder="1" applyAlignment="1">
      <alignment horizontal="center"/>
    </xf>
    <xf numFmtId="2" fontId="4" fillId="3" borderId="1" xfId="0" applyNumberFormat="1" applyFont="1" applyFill="1" applyBorder="1" applyAlignment="1">
      <alignment horizontal="center"/>
    </xf>
    <xf numFmtId="0" fontId="0" fillId="0" borderId="4" xfId="0" applyBorder="1" applyAlignment="1">
      <alignment/>
    </xf>
    <xf numFmtId="0" fontId="3" fillId="0" borderId="1" xfId="0" applyFont="1" applyBorder="1" applyAlignment="1">
      <alignment vertical="top" wrapText="1"/>
    </xf>
    <xf numFmtId="0" fontId="4" fillId="0" borderId="1" xfId="0" applyFont="1" applyBorder="1" applyAlignment="1">
      <alignment/>
    </xf>
    <xf numFmtId="0" fontId="3" fillId="0" borderId="7" xfId="0" applyFont="1" applyBorder="1" applyAlignment="1">
      <alignment horizontal="center" vertical="top" wrapText="1"/>
    </xf>
    <xf numFmtId="0" fontId="0" fillId="0" borderId="8" xfId="0" applyBorder="1" applyAlignment="1">
      <alignment/>
    </xf>
    <xf numFmtId="0" fontId="3" fillId="0" borderId="9" xfId="0" applyFont="1" applyBorder="1" applyAlignment="1">
      <alignment horizontal="center" vertical="top" wrapText="1"/>
    </xf>
    <xf numFmtId="0" fontId="0" fillId="0" borderId="10" xfId="0" applyBorder="1" applyAlignment="1">
      <alignment/>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3" fillId="0" borderId="11" xfId="0" applyFont="1" applyBorder="1" applyAlignment="1">
      <alignment horizontal="center" vertical="top" wrapText="1"/>
    </xf>
    <xf numFmtId="0" fontId="4" fillId="0" borderId="12" xfId="0" applyFont="1" applyBorder="1" applyAlignment="1">
      <alignment horizontal="center"/>
    </xf>
    <xf numFmtId="0" fontId="0" fillId="0" borderId="12" xfId="0" applyBorder="1" applyAlignment="1">
      <alignment/>
    </xf>
    <xf numFmtId="0" fontId="1" fillId="2" borderId="1" xfId="0" applyFont="1" applyFill="1" applyBorder="1" applyAlignment="1">
      <alignment horizontal="center" vertical="top" wrapText="1"/>
    </xf>
    <xf numFmtId="0" fontId="12" fillId="2" borderId="1" xfId="0" applyFont="1" applyFill="1" applyBorder="1" applyAlignment="1">
      <alignment horizontal="center"/>
    </xf>
    <xf numFmtId="2" fontId="1" fillId="2" borderId="1" xfId="0" applyNumberFormat="1" applyFont="1" applyFill="1" applyBorder="1" applyAlignment="1">
      <alignment horizontal="center" vertical="top" wrapText="1"/>
    </xf>
    <xf numFmtId="2" fontId="12" fillId="2" borderId="1" xfId="0" applyNumberFormat="1" applyFont="1" applyFill="1" applyBorder="1" applyAlignment="1">
      <alignment horizontal="center"/>
    </xf>
    <xf numFmtId="0" fontId="3" fillId="0" borderId="0" xfId="0" applyFont="1" applyAlignment="1">
      <alignment horizontal="justify"/>
    </xf>
    <xf numFmtId="0" fontId="0" fillId="0" borderId="0" xfId="0" applyAlignment="1">
      <alignment/>
    </xf>
    <xf numFmtId="0" fontId="0" fillId="0" borderId="0" xfId="0" applyFont="1" applyAlignment="1">
      <alignment/>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171" fontId="3" fillId="0" borderId="1" xfId="0" applyNumberFormat="1" applyFont="1" applyFill="1" applyBorder="1" applyAlignment="1">
      <alignment horizontal="center" vertical="top" wrapText="1"/>
    </xf>
    <xf numFmtId="0" fontId="4" fillId="0" borderId="1" xfId="0" applyFont="1" applyFill="1" applyBorder="1" applyAlignment="1">
      <alignment horizontal="center"/>
    </xf>
    <xf numFmtId="171" fontId="3" fillId="3" borderId="3" xfId="0" applyNumberFormat="1"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righ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58"/>
  <sheetViews>
    <sheetView workbookViewId="0" topLeftCell="A46">
      <selection activeCell="D66" sqref="D66"/>
    </sheetView>
  </sheetViews>
  <sheetFormatPr defaultColWidth="9.140625" defaultRowHeight="12.75"/>
  <cols>
    <col min="5" max="5" width="10.140625" style="0" customWidth="1"/>
    <col min="9" max="9" width="9.57421875" style="0" customWidth="1"/>
  </cols>
  <sheetData>
    <row r="1" spans="2:12" ht="18">
      <c r="B1" s="12" t="s">
        <v>66</v>
      </c>
      <c r="E1" s="12" t="s">
        <v>67</v>
      </c>
      <c r="L1" t="s">
        <v>77</v>
      </c>
    </row>
    <row r="2" ht="12.75">
      <c r="A2" s="11" t="s">
        <v>72</v>
      </c>
    </row>
    <row r="3" spans="1:10" ht="15">
      <c r="A3" s="15"/>
      <c r="B3" s="69" t="s">
        <v>73</v>
      </c>
      <c r="C3" s="70"/>
      <c r="D3" s="70"/>
      <c r="E3" s="70"/>
      <c r="F3" s="70"/>
      <c r="G3" s="70"/>
      <c r="H3" s="70"/>
      <c r="I3" s="70"/>
      <c r="J3" s="70"/>
    </row>
    <row r="4" spans="1:10" ht="15">
      <c r="A4" s="16"/>
      <c r="B4" s="69" t="s">
        <v>74</v>
      </c>
      <c r="C4" s="70"/>
      <c r="D4" s="70"/>
      <c r="E4" s="70"/>
      <c r="F4" s="70"/>
      <c r="G4" s="70"/>
      <c r="H4" s="70"/>
      <c r="I4" s="70"/>
      <c r="J4" s="70"/>
    </row>
    <row r="5" spans="1:10" ht="15">
      <c r="A5" s="17"/>
      <c r="B5" s="69" t="s">
        <v>75</v>
      </c>
      <c r="C5" s="71"/>
      <c r="D5" s="71"/>
      <c r="E5" s="71"/>
      <c r="F5" s="71"/>
      <c r="G5" s="71"/>
      <c r="H5" s="71"/>
      <c r="I5" s="71"/>
      <c r="J5" s="71"/>
    </row>
    <row r="6" ht="12.75">
      <c r="B6" t="s">
        <v>76</v>
      </c>
    </row>
    <row r="7" spans="1:7" ht="14.25">
      <c r="A7" s="41" t="s">
        <v>0</v>
      </c>
      <c r="B7" s="70"/>
      <c r="C7" s="70"/>
      <c r="D7" s="70"/>
      <c r="E7" s="70"/>
      <c r="F7" s="70"/>
      <c r="G7" s="70"/>
    </row>
    <row r="8" spans="2:11" ht="15">
      <c r="B8" s="1">
        <v>1</v>
      </c>
      <c r="C8" s="54" t="s">
        <v>1</v>
      </c>
      <c r="D8" s="55"/>
      <c r="E8" s="18"/>
      <c r="F8" s="1">
        <v>6</v>
      </c>
      <c r="G8" s="54" t="s">
        <v>2</v>
      </c>
      <c r="H8" s="55"/>
      <c r="I8" s="20"/>
      <c r="J8" s="54" t="s">
        <v>3</v>
      </c>
      <c r="K8" s="55"/>
    </row>
    <row r="9" spans="2:11" ht="15">
      <c r="B9" s="1">
        <v>2</v>
      </c>
      <c r="C9" s="54" t="s">
        <v>32</v>
      </c>
      <c r="D9" s="55"/>
      <c r="E9" s="18"/>
      <c r="F9" s="1">
        <v>7</v>
      </c>
      <c r="G9" s="54" t="s">
        <v>4</v>
      </c>
      <c r="H9" s="55"/>
      <c r="I9" s="21"/>
      <c r="J9" s="54" t="s">
        <v>5</v>
      </c>
      <c r="K9" s="55"/>
    </row>
    <row r="10" spans="2:11" ht="15">
      <c r="B10" s="1">
        <v>2</v>
      </c>
      <c r="C10" s="54" t="s">
        <v>31</v>
      </c>
      <c r="D10" s="55"/>
      <c r="E10" s="18"/>
      <c r="F10" s="1">
        <v>8</v>
      </c>
      <c r="G10" s="54" t="s">
        <v>7</v>
      </c>
      <c r="H10" s="55"/>
      <c r="I10" s="22"/>
      <c r="J10" s="54" t="s">
        <v>8</v>
      </c>
      <c r="K10" s="55"/>
    </row>
    <row r="11" spans="2:11" ht="15" customHeight="1">
      <c r="B11" s="1">
        <v>3</v>
      </c>
      <c r="C11" s="54" t="s">
        <v>6</v>
      </c>
      <c r="D11" s="55"/>
      <c r="E11" s="19"/>
      <c r="F11" s="1">
        <v>9</v>
      </c>
      <c r="G11" s="54" t="s">
        <v>10</v>
      </c>
      <c r="H11" s="55"/>
      <c r="I11" s="3"/>
      <c r="J11" s="54" t="s">
        <v>11</v>
      </c>
      <c r="K11" s="55"/>
    </row>
    <row r="12" spans="2:11" ht="15" customHeight="1">
      <c r="B12" s="1">
        <v>4</v>
      </c>
      <c r="C12" s="54" t="s">
        <v>9</v>
      </c>
      <c r="D12" s="55"/>
      <c r="E12" s="18"/>
      <c r="F12" s="1">
        <v>10</v>
      </c>
      <c r="G12" s="54" t="s">
        <v>13</v>
      </c>
      <c r="H12" s="55"/>
      <c r="I12" s="3">
        <f>IF(E13&lt;&gt;"",E13-E12,"")</f>
      </c>
      <c r="J12" s="54" t="s">
        <v>14</v>
      </c>
      <c r="K12" s="55"/>
    </row>
    <row r="13" spans="2:11" ht="15">
      <c r="B13" s="1">
        <v>5</v>
      </c>
      <c r="C13" s="54" t="s">
        <v>12</v>
      </c>
      <c r="D13" s="55"/>
      <c r="E13" s="18"/>
      <c r="F13" s="1">
        <v>11</v>
      </c>
      <c r="G13" s="54" t="s">
        <v>15</v>
      </c>
      <c r="H13" s="55"/>
      <c r="I13" s="4">
        <f>IF(I12&lt;&gt;"",I12/E11,"")</f>
      </c>
      <c r="J13" s="54" t="s">
        <v>16</v>
      </c>
      <c r="K13" s="55"/>
    </row>
    <row r="15" spans="1:7" ht="14.25">
      <c r="A15" s="41" t="s">
        <v>17</v>
      </c>
      <c r="B15" s="42"/>
      <c r="C15" s="42"/>
      <c r="D15" s="42"/>
      <c r="E15" s="42"/>
      <c r="F15" s="42"/>
      <c r="G15" s="42"/>
    </row>
    <row r="16" spans="2:9" ht="15">
      <c r="B16" s="29">
        <v>12</v>
      </c>
      <c r="C16" s="30"/>
      <c r="D16" s="29">
        <v>13</v>
      </c>
      <c r="E16" s="30"/>
      <c r="F16" s="29">
        <v>14</v>
      </c>
      <c r="G16" s="30"/>
      <c r="H16" s="29">
        <v>15</v>
      </c>
      <c r="I16" s="30"/>
    </row>
    <row r="17" spans="2:9" ht="12.75" customHeight="1">
      <c r="B17" s="62" t="s">
        <v>18</v>
      </c>
      <c r="C17" s="63"/>
      <c r="D17" s="62" t="s">
        <v>19</v>
      </c>
      <c r="E17" s="63"/>
      <c r="F17" s="62" t="s">
        <v>20</v>
      </c>
      <c r="G17" s="63"/>
      <c r="H17" s="62" t="s">
        <v>21</v>
      </c>
      <c r="I17" s="63"/>
    </row>
    <row r="18" spans="1:9" ht="15" customHeight="1">
      <c r="A18" s="5" t="s">
        <v>26</v>
      </c>
      <c r="B18" s="60"/>
      <c r="C18" s="61"/>
      <c r="D18" s="60"/>
      <c r="E18" s="61"/>
      <c r="F18" s="60"/>
      <c r="G18" s="61"/>
      <c r="H18" s="60"/>
      <c r="I18" s="61"/>
    </row>
    <row r="19" spans="1:9" ht="14.25">
      <c r="A19" s="5" t="s">
        <v>36</v>
      </c>
      <c r="B19" s="60"/>
      <c r="C19" s="61"/>
      <c r="D19" s="60"/>
      <c r="E19" s="61"/>
      <c r="F19" s="60"/>
      <c r="G19" s="61"/>
      <c r="H19" s="60"/>
      <c r="I19" s="61"/>
    </row>
    <row r="21" spans="1:7" ht="15" customHeight="1">
      <c r="A21" s="41" t="s">
        <v>22</v>
      </c>
      <c r="B21" s="42"/>
      <c r="C21" s="42"/>
      <c r="D21" s="42"/>
      <c r="E21" s="42"/>
      <c r="F21" s="42"/>
      <c r="G21" s="42"/>
    </row>
    <row r="22" spans="2:9" ht="15">
      <c r="B22" s="29">
        <v>16</v>
      </c>
      <c r="C22" s="30"/>
      <c r="D22" s="29">
        <v>17</v>
      </c>
      <c r="E22" s="30"/>
      <c r="F22" s="29">
        <v>18</v>
      </c>
      <c r="G22" s="30"/>
      <c r="H22" s="29">
        <v>19</v>
      </c>
      <c r="I22" s="30"/>
    </row>
    <row r="23" spans="2:9" ht="14.25" customHeight="1">
      <c r="B23" s="62" t="s">
        <v>23</v>
      </c>
      <c r="C23" s="64"/>
      <c r="D23" s="62" t="s">
        <v>23</v>
      </c>
      <c r="E23" s="64"/>
      <c r="F23" s="62" t="s">
        <v>26</v>
      </c>
      <c r="G23" s="64"/>
      <c r="H23" s="62" t="s">
        <v>28</v>
      </c>
      <c r="I23" s="64"/>
    </row>
    <row r="24" spans="2:9" ht="14.25" customHeight="1">
      <c r="B24" s="56" t="s">
        <v>24</v>
      </c>
      <c r="C24" s="57"/>
      <c r="D24" s="56" t="s">
        <v>25</v>
      </c>
      <c r="E24" s="57"/>
      <c r="F24" s="56" t="s">
        <v>20</v>
      </c>
      <c r="G24" s="57"/>
      <c r="H24" s="56" t="s">
        <v>29</v>
      </c>
      <c r="I24" s="57"/>
    </row>
    <row r="25" spans="2:9" ht="15" customHeight="1">
      <c r="B25" s="58"/>
      <c r="C25" s="59"/>
      <c r="D25" s="58"/>
      <c r="E25" s="59"/>
      <c r="F25" s="58" t="s">
        <v>27</v>
      </c>
      <c r="G25" s="59"/>
      <c r="H25" s="58" t="s">
        <v>30</v>
      </c>
      <c r="I25" s="59"/>
    </row>
    <row r="26" spans="2:9" ht="15">
      <c r="B26" s="65"/>
      <c r="C26" s="66"/>
      <c r="D26" s="33">
        <f>IF(F18&lt;&gt;"",F18*B26,"")</f>
      </c>
      <c r="E26" s="32"/>
      <c r="F26" s="33">
        <f>IF(D26&lt;&gt;"",$I$9-D26,"")</f>
      </c>
      <c r="G26" s="32"/>
      <c r="H26" s="67"/>
      <c r="I26" s="68"/>
    </row>
    <row r="28" spans="1:7" ht="14.25">
      <c r="A28" s="41" t="s">
        <v>38</v>
      </c>
      <c r="B28" s="42"/>
      <c r="C28" s="42"/>
      <c r="D28" s="42"/>
      <c r="E28" s="42"/>
      <c r="F28" s="42"/>
      <c r="G28" s="42"/>
    </row>
    <row r="29" spans="2:13" ht="15" customHeight="1">
      <c r="B29" s="29">
        <v>20</v>
      </c>
      <c r="C29" s="30"/>
      <c r="D29" s="29">
        <v>21</v>
      </c>
      <c r="E29" s="30"/>
      <c r="F29" s="37"/>
      <c r="G29" s="29">
        <v>22</v>
      </c>
      <c r="H29" s="30"/>
      <c r="I29" s="29">
        <v>23</v>
      </c>
      <c r="J29" s="30"/>
      <c r="K29" s="37"/>
      <c r="L29" s="29">
        <v>24</v>
      </c>
      <c r="M29" s="30"/>
    </row>
    <row r="30" spans="2:13" ht="15" customHeight="1">
      <c r="B30" s="43" t="s">
        <v>18</v>
      </c>
      <c r="C30" s="44"/>
      <c r="D30" s="43" t="s">
        <v>39</v>
      </c>
      <c r="E30" s="44"/>
      <c r="F30" s="53"/>
      <c r="G30" s="43" t="s">
        <v>44</v>
      </c>
      <c r="H30" s="44"/>
      <c r="I30" s="43" t="s">
        <v>41</v>
      </c>
      <c r="J30" s="44"/>
      <c r="K30" s="53"/>
      <c r="L30" s="43" t="s">
        <v>45</v>
      </c>
      <c r="M30" s="44"/>
    </row>
    <row r="31" spans="2:13" ht="15" customHeight="1">
      <c r="B31" s="45"/>
      <c r="C31" s="46"/>
      <c r="D31" s="45" t="s">
        <v>40</v>
      </c>
      <c r="E31" s="46"/>
      <c r="F31" s="48"/>
      <c r="G31" s="45" t="s">
        <v>43</v>
      </c>
      <c r="H31" s="46"/>
      <c r="I31" s="45" t="s">
        <v>42</v>
      </c>
      <c r="J31" s="46"/>
      <c r="K31" s="48"/>
      <c r="L31" s="45" t="s">
        <v>46</v>
      </c>
      <c r="M31" s="46"/>
    </row>
    <row r="32" spans="2:13" ht="15">
      <c r="B32" s="33">
        <f>IF(B$19&lt;&gt;"",B$19,"")</f>
      </c>
      <c r="C32" s="32"/>
      <c r="D32" s="33">
        <f>IF(H26&lt;&gt;"",(F19-(H26*F18)),"")</f>
      </c>
      <c r="E32" s="32"/>
      <c r="F32" s="47"/>
      <c r="G32" s="40">
        <f>IF(D32&lt;&gt;"",F26/D32,"")</f>
      </c>
      <c r="H32" s="52"/>
      <c r="I32" s="49">
        <f>IF(G32&lt;&gt;"",G32*F19,"")</f>
      </c>
      <c r="J32" s="50"/>
      <c r="K32" s="51"/>
      <c r="L32" s="31">
        <f>IF(I32&lt;&gt;"",(I9-I32)/F18,"")</f>
      </c>
      <c r="M32" s="39"/>
    </row>
    <row r="34" spans="2:7" ht="14.25">
      <c r="B34" s="41" t="s">
        <v>47</v>
      </c>
      <c r="C34" s="42"/>
      <c r="D34" s="42"/>
      <c r="E34" s="42"/>
      <c r="F34" s="42"/>
      <c r="G34" s="42"/>
    </row>
    <row r="35" spans="2:11" ht="15" customHeight="1">
      <c r="B35" s="29">
        <v>25</v>
      </c>
      <c r="C35" s="30"/>
      <c r="D35" s="37"/>
      <c r="E35" s="29">
        <v>26</v>
      </c>
      <c r="F35" s="30"/>
      <c r="G35" s="29">
        <v>27</v>
      </c>
      <c r="H35" s="30"/>
      <c r="I35" s="29">
        <v>28</v>
      </c>
      <c r="J35" s="30"/>
      <c r="K35" s="37"/>
    </row>
    <row r="36" spans="2:11" ht="15" customHeight="1">
      <c r="B36" s="29" t="s">
        <v>18</v>
      </c>
      <c r="C36" s="30"/>
      <c r="D36" s="37"/>
      <c r="E36" s="29" t="s">
        <v>48</v>
      </c>
      <c r="F36" s="30"/>
      <c r="G36" s="29" t="s">
        <v>25</v>
      </c>
      <c r="H36" s="30"/>
      <c r="I36" s="29" t="s">
        <v>49</v>
      </c>
      <c r="J36" s="30"/>
      <c r="K36" s="37"/>
    </row>
    <row r="37" spans="2:11" ht="15" customHeight="1">
      <c r="B37" s="29" t="s">
        <v>26</v>
      </c>
      <c r="C37" s="30"/>
      <c r="D37" s="37"/>
      <c r="E37" s="31">
        <f>L32</f>
      </c>
      <c r="F37" s="32"/>
      <c r="G37" s="31">
        <f>IF(L32&lt;&gt;"",L32*F18,"")</f>
      </c>
      <c r="H37" s="39"/>
      <c r="I37" s="27">
        <f>IF(L32&lt;&gt;"",L32*H18,"")</f>
      </c>
      <c r="J37" s="28"/>
      <c r="K37" s="36"/>
    </row>
    <row r="38" spans="2:11" ht="15" customHeight="1">
      <c r="B38" s="29" t="s">
        <v>50</v>
      </c>
      <c r="C38" s="30"/>
      <c r="D38" s="37"/>
      <c r="E38" s="40">
        <f>G32</f>
      </c>
      <c r="F38" s="32"/>
      <c r="G38" s="31">
        <f>IF(G32&lt;&gt;"",G32*F19,"")</f>
      </c>
      <c r="H38" s="39"/>
      <c r="I38" s="27">
        <f>IF(G32&lt;&gt;"",G32*H19,"")</f>
      </c>
      <c r="J38" s="28"/>
      <c r="K38" s="36"/>
    </row>
    <row r="39" spans="2:11" ht="15" customHeight="1">
      <c r="B39" s="29" t="s">
        <v>51</v>
      </c>
      <c r="C39" s="30"/>
      <c r="D39" s="37"/>
      <c r="E39" s="31">
        <f>IF(E38&lt;&gt;"",(E37+E38),"")</f>
      </c>
      <c r="F39" s="32"/>
      <c r="G39" s="31">
        <f>IF(G38&lt;&gt;"",(G37+G38),"")</f>
      </c>
      <c r="H39" s="32"/>
      <c r="I39" s="27">
        <f>IF(I38&lt;&gt;"",(I37+I38),"")</f>
      </c>
      <c r="J39" s="28"/>
      <c r="K39" s="36"/>
    </row>
    <row r="40" spans="2:11" ht="15" customHeight="1">
      <c r="B40" s="29" t="s">
        <v>52</v>
      </c>
      <c r="C40" s="30"/>
      <c r="D40" s="37"/>
      <c r="E40" s="29" t="s">
        <v>53</v>
      </c>
      <c r="F40" s="30"/>
      <c r="G40" s="31">
        <f>IF(G39&lt;&gt;"",G39/E39,"")</f>
      </c>
      <c r="H40" s="32"/>
      <c r="I40" s="29" t="s">
        <v>53</v>
      </c>
      <c r="J40" s="30"/>
      <c r="K40" s="37"/>
    </row>
    <row r="41" spans="2:13" ht="15" customHeight="1">
      <c r="B41" s="29" t="s">
        <v>49</v>
      </c>
      <c r="C41" s="30"/>
      <c r="D41" s="37"/>
      <c r="E41" s="29" t="s">
        <v>53</v>
      </c>
      <c r="F41" s="30"/>
      <c r="G41" s="29" t="s">
        <v>53</v>
      </c>
      <c r="H41" s="30"/>
      <c r="I41" s="27">
        <f>IF(I39&lt;&gt;"",I39/E39,"")</f>
      </c>
      <c r="J41" s="28"/>
      <c r="K41" s="36"/>
      <c r="M41" s="10"/>
    </row>
    <row r="42" spans="2:11" ht="15" customHeight="1">
      <c r="B42" s="29"/>
      <c r="C42" s="30"/>
      <c r="D42" s="37"/>
      <c r="E42" s="29"/>
      <c r="F42" s="30"/>
      <c r="G42" s="29" t="s">
        <v>54</v>
      </c>
      <c r="H42" s="30"/>
      <c r="I42" s="29" t="s">
        <v>55</v>
      </c>
      <c r="J42" s="30"/>
      <c r="K42" s="37"/>
    </row>
    <row r="43" spans="7:11" ht="15">
      <c r="G43" s="34">
        <f>IF(G40&lt;&gt;"",IF(ABS(G40-I8)&gt;0.5,"NO","YES"),"")</f>
      </c>
      <c r="H43" s="35"/>
      <c r="I43" s="34">
        <f>IF(I41&lt;&gt;"",IF((I41-I10)&lt;-0.01,"TOO LOW",IF((I41-I10)&gt;0.04,"TOO HIGH","YES")),"")</f>
      </c>
      <c r="J43" s="35"/>
      <c r="K43" s="38"/>
    </row>
    <row r="45" spans="2:7" ht="14.25">
      <c r="B45" s="41" t="s">
        <v>56</v>
      </c>
      <c r="C45" s="42"/>
      <c r="D45" s="42"/>
      <c r="E45" s="42"/>
      <c r="F45" s="42"/>
      <c r="G45" s="42"/>
    </row>
    <row r="46" spans="2:11" ht="15">
      <c r="B46" s="29">
        <v>29</v>
      </c>
      <c r="C46" s="30"/>
      <c r="D46" s="29">
        <v>30</v>
      </c>
      <c r="E46" s="30"/>
      <c r="F46" s="29">
        <v>31</v>
      </c>
      <c r="G46" s="30"/>
      <c r="H46" s="29">
        <v>32</v>
      </c>
      <c r="I46" s="30"/>
      <c r="J46" s="29">
        <v>33</v>
      </c>
      <c r="K46" s="30"/>
    </row>
    <row r="47" spans="2:11" ht="15">
      <c r="B47" s="29" t="s">
        <v>57</v>
      </c>
      <c r="C47" s="30"/>
      <c r="D47" s="29" t="s">
        <v>58</v>
      </c>
      <c r="E47" s="30"/>
      <c r="F47" s="29" t="s">
        <v>58</v>
      </c>
      <c r="G47" s="30"/>
      <c r="H47" s="29" t="s">
        <v>59</v>
      </c>
      <c r="I47" s="30"/>
      <c r="J47" s="29" t="s">
        <v>60</v>
      </c>
      <c r="K47" s="30"/>
    </row>
    <row r="48" spans="2:11" ht="15" customHeight="1">
      <c r="B48" s="29" t="s">
        <v>61</v>
      </c>
      <c r="C48" s="30"/>
      <c r="D48" s="29" t="s">
        <v>50</v>
      </c>
      <c r="E48" s="30"/>
      <c r="F48" s="29" t="s">
        <v>26</v>
      </c>
      <c r="G48" s="30"/>
      <c r="H48" s="29" t="s">
        <v>62</v>
      </c>
      <c r="I48" s="30"/>
      <c r="J48" s="29" t="s">
        <v>63</v>
      </c>
      <c r="K48" s="30"/>
    </row>
    <row r="49" spans="2:11" ht="15">
      <c r="B49" s="29"/>
      <c r="C49" s="30"/>
      <c r="D49" s="29" t="s">
        <v>64</v>
      </c>
      <c r="E49" s="30"/>
      <c r="F49" s="29" t="s">
        <v>64</v>
      </c>
      <c r="G49" s="30"/>
      <c r="H49" s="29" t="s">
        <v>65</v>
      </c>
      <c r="I49" s="30"/>
      <c r="J49" s="29" t="s">
        <v>65</v>
      </c>
      <c r="K49" s="30"/>
    </row>
    <row r="50" spans="2:11" ht="15">
      <c r="B50" s="33">
        <f>IF(B18&lt;&gt;"",B18,"")</f>
      </c>
      <c r="C50" s="32"/>
      <c r="D50" s="76"/>
      <c r="E50" s="77"/>
      <c r="F50" s="31">
        <f>IF(D18&lt;&gt;"",E37/D18,"")</f>
      </c>
      <c r="G50" s="32"/>
      <c r="H50" s="27">
        <f>IF(F50&lt;&gt;"",F50*I13/1000,"")</f>
      </c>
      <c r="I50" s="28"/>
      <c r="J50" s="27">
        <f>IF(H50&lt;&gt;"",H50*E8,"")</f>
      </c>
      <c r="K50" s="28"/>
    </row>
    <row r="51" spans="2:11" ht="15">
      <c r="B51" s="33">
        <f>IF(B$19&lt;&gt;"",B$19,"")</f>
      </c>
      <c r="C51" s="32"/>
      <c r="D51" s="49">
        <f>IF(D19&lt;&gt;"",G32/D19,"")</f>
      </c>
      <c r="E51" s="78"/>
      <c r="F51" s="76"/>
      <c r="G51" s="77"/>
      <c r="H51" s="27">
        <f>IF(D19&lt;&gt;"",D51*I13/1000,"")</f>
      </c>
      <c r="I51" s="28"/>
      <c r="J51" s="27">
        <f>IF(D19&lt;&gt;"",H51*E8,"")</f>
      </c>
      <c r="K51" s="28"/>
    </row>
    <row r="54" spans="1:7" ht="12.75">
      <c r="A54" s="13" t="s">
        <v>68</v>
      </c>
      <c r="B54" s="13"/>
      <c r="C54" s="13"/>
      <c r="D54" s="13"/>
      <c r="E54" s="13"/>
      <c r="F54" s="13"/>
      <c r="G54" s="13"/>
    </row>
    <row r="55" spans="1:7" ht="12.75">
      <c r="A55" s="13"/>
      <c r="B55" s="25" t="s">
        <v>69</v>
      </c>
      <c r="C55" s="26"/>
      <c r="D55" s="14" t="s">
        <v>70</v>
      </c>
      <c r="E55" s="23" t="s">
        <v>71</v>
      </c>
      <c r="F55" s="24"/>
      <c r="G55" s="13"/>
    </row>
    <row r="57" ht="12.75">
      <c r="B57" s="79" t="s">
        <v>78</v>
      </c>
    </row>
    <row r="58" spans="8:11" ht="12.75">
      <c r="H58" s="80" t="s">
        <v>79</v>
      </c>
      <c r="I58" s="81"/>
      <c r="J58" s="81"/>
      <c r="K58" s="81"/>
    </row>
  </sheetData>
  <sheetProtection password="CC74" sheet="1" objects="1" scenarios="1"/>
  <protectedRanges>
    <protectedRange sqref="H26:I27" name="Subs"/>
    <protectedRange sqref="B26:C27" name="DMI"/>
    <protectedRange sqref="I8:I10" name="Animal_2"/>
    <protectedRange sqref="E8:E13" name="Animal_1"/>
    <protectedRange sqref="B18:I19" name="Feeds"/>
  </protectedRanges>
  <mergeCells count="150">
    <mergeCell ref="H58:K58"/>
    <mergeCell ref="B3:J3"/>
    <mergeCell ref="B4:J4"/>
    <mergeCell ref="B5:J5"/>
    <mergeCell ref="G13:H13"/>
    <mergeCell ref="A7:G7"/>
    <mergeCell ref="C8:D8"/>
    <mergeCell ref="C9:D9"/>
    <mergeCell ref="C11:D11"/>
    <mergeCell ref="G8:H8"/>
    <mergeCell ref="G9:H9"/>
    <mergeCell ref="G10:H10"/>
    <mergeCell ref="G11:H11"/>
    <mergeCell ref="J8:K8"/>
    <mergeCell ref="J9:K9"/>
    <mergeCell ref="J10:K10"/>
    <mergeCell ref="J11:K11"/>
    <mergeCell ref="J12:K12"/>
    <mergeCell ref="J13:K13"/>
    <mergeCell ref="A15:G15"/>
    <mergeCell ref="B16:C16"/>
    <mergeCell ref="D16:E16"/>
    <mergeCell ref="C12:D12"/>
    <mergeCell ref="C13:D13"/>
    <mergeCell ref="G12:H12"/>
    <mergeCell ref="H16:I16"/>
    <mergeCell ref="H18:I18"/>
    <mergeCell ref="H19:I19"/>
    <mergeCell ref="F16:G16"/>
    <mergeCell ref="F18:G18"/>
    <mergeCell ref="H17:I17"/>
    <mergeCell ref="B32:C32"/>
    <mergeCell ref="H22:I22"/>
    <mergeCell ref="F26:G26"/>
    <mergeCell ref="H26:I26"/>
    <mergeCell ref="F22:G22"/>
    <mergeCell ref="F23:G23"/>
    <mergeCell ref="F24:G24"/>
    <mergeCell ref="F25:G25"/>
    <mergeCell ref="B22:C22"/>
    <mergeCell ref="B23:C23"/>
    <mergeCell ref="H23:I23"/>
    <mergeCell ref="H24:I24"/>
    <mergeCell ref="H25:I25"/>
    <mergeCell ref="B31:C31"/>
    <mergeCell ref="B25:C25"/>
    <mergeCell ref="B26:C26"/>
    <mergeCell ref="D30:F30"/>
    <mergeCell ref="D29:F29"/>
    <mergeCell ref="D31:F31"/>
    <mergeCell ref="B17:C17"/>
    <mergeCell ref="D17:E17"/>
    <mergeCell ref="F17:G17"/>
    <mergeCell ref="B24:C24"/>
    <mergeCell ref="D22:E22"/>
    <mergeCell ref="A21:G21"/>
    <mergeCell ref="D23:E23"/>
    <mergeCell ref="B18:C18"/>
    <mergeCell ref="B19:C19"/>
    <mergeCell ref="C10:D10"/>
    <mergeCell ref="A28:G28"/>
    <mergeCell ref="B29:C29"/>
    <mergeCell ref="B30:C30"/>
    <mergeCell ref="D24:E24"/>
    <mergeCell ref="D25:E25"/>
    <mergeCell ref="D26:E26"/>
    <mergeCell ref="F19:G19"/>
    <mergeCell ref="D18:E18"/>
    <mergeCell ref="D19:E19"/>
    <mergeCell ref="D32:F32"/>
    <mergeCell ref="I31:K31"/>
    <mergeCell ref="I32:K32"/>
    <mergeCell ref="G29:H29"/>
    <mergeCell ref="G30:H30"/>
    <mergeCell ref="G31:H31"/>
    <mergeCell ref="G32:H32"/>
    <mergeCell ref="I29:K29"/>
    <mergeCell ref="I30:K30"/>
    <mergeCell ref="L29:M29"/>
    <mergeCell ref="L30:M30"/>
    <mergeCell ref="L31:M31"/>
    <mergeCell ref="L32:M32"/>
    <mergeCell ref="B45:G45"/>
    <mergeCell ref="I35:K35"/>
    <mergeCell ref="I36:K36"/>
    <mergeCell ref="B34:G34"/>
    <mergeCell ref="G35:H35"/>
    <mergeCell ref="G36:H36"/>
    <mergeCell ref="E35:F35"/>
    <mergeCell ref="B39:D39"/>
    <mergeCell ref="B40:D40"/>
    <mergeCell ref="B41:D41"/>
    <mergeCell ref="B42:D42"/>
    <mergeCell ref="B35:D35"/>
    <mergeCell ref="B36:D36"/>
    <mergeCell ref="B37:D37"/>
    <mergeCell ref="B38:D38"/>
    <mergeCell ref="E36:F36"/>
    <mergeCell ref="E37:F37"/>
    <mergeCell ref="E38:F38"/>
    <mergeCell ref="E39:F39"/>
    <mergeCell ref="E40:F40"/>
    <mergeCell ref="E41:F41"/>
    <mergeCell ref="E42:F42"/>
    <mergeCell ref="G37:H37"/>
    <mergeCell ref="G38:H38"/>
    <mergeCell ref="G39:H39"/>
    <mergeCell ref="G40:H40"/>
    <mergeCell ref="G41:H41"/>
    <mergeCell ref="G42:H42"/>
    <mergeCell ref="I37:K37"/>
    <mergeCell ref="I38:K38"/>
    <mergeCell ref="I39:K39"/>
    <mergeCell ref="I40:K40"/>
    <mergeCell ref="G43:H43"/>
    <mergeCell ref="I41:K41"/>
    <mergeCell ref="I42:K42"/>
    <mergeCell ref="I43:K43"/>
    <mergeCell ref="B50:C50"/>
    <mergeCell ref="B51:C51"/>
    <mergeCell ref="B46:C46"/>
    <mergeCell ref="B47:C47"/>
    <mergeCell ref="B48:C48"/>
    <mergeCell ref="B49:C49"/>
    <mergeCell ref="D46:E46"/>
    <mergeCell ref="D47:E47"/>
    <mergeCell ref="D48:E48"/>
    <mergeCell ref="D49:E49"/>
    <mergeCell ref="F46:G46"/>
    <mergeCell ref="F47:G47"/>
    <mergeCell ref="F48:G48"/>
    <mergeCell ref="F49:G49"/>
    <mergeCell ref="H46:I46"/>
    <mergeCell ref="H47:I47"/>
    <mergeCell ref="H48:I48"/>
    <mergeCell ref="H49:I49"/>
    <mergeCell ref="J46:K46"/>
    <mergeCell ref="J47:K47"/>
    <mergeCell ref="J48:K48"/>
    <mergeCell ref="J49:K49"/>
    <mergeCell ref="B55:C55"/>
    <mergeCell ref="E55:F55"/>
    <mergeCell ref="J50:K50"/>
    <mergeCell ref="J51:K51"/>
    <mergeCell ref="H50:I50"/>
    <mergeCell ref="H51:I51"/>
    <mergeCell ref="F50:G50"/>
    <mergeCell ref="F51:G51"/>
    <mergeCell ref="D50:E50"/>
    <mergeCell ref="D51:E51"/>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M58"/>
  <sheetViews>
    <sheetView tabSelected="1" workbookViewId="0" topLeftCell="A34">
      <selection activeCell="H61" sqref="H61"/>
    </sheetView>
  </sheetViews>
  <sheetFormatPr defaultColWidth="9.140625" defaultRowHeight="12.75"/>
  <cols>
    <col min="9" max="9" width="9.57421875" style="0" customWidth="1"/>
  </cols>
  <sheetData>
    <row r="1" spans="2:12" ht="18">
      <c r="B1" s="12" t="s">
        <v>66</v>
      </c>
      <c r="E1" s="12" t="s">
        <v>67</v>
      </c>
      <c r="L1" t="s">
        <v>77</v>
      </c>
    </row>
    <row r="2" ht="12.75">
      <c r="A2" s="11" t="s">
        <v>72</v>
      </c>
    </row>
    <row r="3" spans="1:10" ht="15">
      <c r="A3" s="15"/>
      <c r="B3" s="69" t="s">
        <v>73</v>
      </c>
      <c r="C3" s="70"/>
      <c r="D3" s="70"/>
      <c r="E3" s="70"/>
      <c r="F3" s="70"/>
      <c r="G3" s="70"/>
      <c r="H3" s="70"/>
      <c r="I3" s="70"/>
      <c r="J3" s="70"/>
    </row>
    <row r="4" spans="1:10" ht="15">
      <c r="A4" s="16"/>
      <c r="B4" s="69" t="s">
        <v>74</v>
      </c>
      <c r="C4" s="70"/>
      <c r="D4" s="70"/>
      <c r="E4" s="70"/>
      <c r="F4" s="70"/>
      <c r="G4" s="70"/>
      <c r="H4" s="70"/>
      <c r="I4" s="70"/>
      <c r="J4" s="70"/>
    </row>
    <row r="5" spans="1:10" ht="15">
      <c r="A5" s="17"/>
      <c r="B5" s="69" t="s">
        <v>75</v>
      </c>
      <c r="C5" s="71"/>
      <c r="D5" s="71"/>
      <c r="E5" s="71"/>
      <c r="F5" s="71"/>
      <c r="G5" s="71"/>
      <c r="H5" s="71"/>
      <c r="I5" s="71"/>
      <c r="J5" s="71"/>
    </row>
    <row r="7" spans="1:7" ht="14.25">
      <c r="A7" s="41" t="s">
        <v>0</v>
      </c>
      <c r="B7" s="70"/>
      <c r="C7" s="70"/>
      <c r="D7" s="70"/>
      <c r="E7" s="70"/>
      <c r="F7" s="70"/>
      <c r="G7" s="70"/>
    </row>
    <row r="8" spans="2:11" ht="15">
      <c r="B8" s="1">
        <v>1</v>
      </c>
      <c r="C8" s="54" t="s">
        <v>1</v>
      </c>
      <c r="D8" s="55"/>
      <c r="E8" s="2">
        <v>40</v>
      </c>
      <c r="F8" s="1">
        <v>6</v>
      </c>
      <c r="G8" s="54" t="s">
        <v>2</v>
      </c>
      <c r="H8" s="55"/>
      <c r="I8" s="8">
        <v>10.9</v>
      </c>
      <c r="J8" s="54" t="s">
        <v>3</v>
      </c>
      <c r="K8" s="55"/>
    </row>
    <row r="9" spans="2:11" ht="30">
      <c r="B9" s="1">
        <v>2</v>
      </c>
      <c r="C9" s="54" t="s">
        <v>32</v>
      </c>
      <c r="D9" s="55"/>
      <c r="E9" s="2" t="s">
        <v>33</v>
      </c>
      <c r="F9" s="1">
        <v>7</v>
      </c>
      <c r="G9" s="54" t="s">
        <v>4</v>
      </c>
      <c r="H9" s="55"/>
      <c r="I9" s="9">
        <v>58</v>
      </c>
      <c r="J9" s="54" t="s">
        <v>5</v>
      </c>
      <c r="K9" s="55"/>
    </row>
    <row r="10" spans="2:11" ht="15">
      <c r="B10" s="1">
        <v>2</v>
      </c>
      <c r="C10" s="54" t="s">
        <v>31</v>
      </c>
      <c r="D10" s="55"/>
      <c r="E10" s="2" t="s">
        <v>34</v>
      </c>
      <c r="F10" s="1">
        <v>8</v>
      </c>
      <c r="G10" s="54" t="s">
        <v>7</v>
      </c>
      <c r="H10" s="55"/>
      <c r="I10" s="6">
        <v>0.14</v>
      </c>
      <c r="J10" s="54" t="s">
        <v>8</v>
      </c>
      <c r="K10" s="55"/>
    </row>
    <row r="11" spans="2:11" ht="15" customHeight="1">
      <c r="B11" s="1">
        <v>3</v>
      </c>
      <c r="C11" s="54" t="s">
        <v>6</v>
      </c>
      <c r="D11" s="55"/>
      <c r="E11" s="7">
        <v>0.7</v>
      </c>
      <c r="F11" s="1">
        <v>9</v>
      </c>
      <c r="G11" s="54" t="s">
        <v>10</v>
      </c>
      <c r="H11" s="55"/>
      <c r="I11" s="3">
        <f>IF(E13&lt;&gt;"",(E12+E13)/2,"")</f>
        <v>250</v>
      </c>
      <c r="J11" s="54" t="s">
        <v>11</v>
      </c>
      <c r="K11" s="55"/>
    </row>
    <row r="12" spans="2:11" ht="15" customHeight="1">
      <c r="B12" s="1">
        <v>4</v>
      </c>
      <c r="C12" s="54" t="s">
        <v>9</v>
      </c>
      <c r="D12" s="55"/>
      <c r="E12" s="2">
        <v>200</v>
      </c>
      <c r="F12" s="1">
        <v>10</v>
      </c>
      <c r="G12" s="54" t="s">
        <v>13</v>
      </c>
      <c r="H12" s="55"/>
      <c r="I12" s="3">
        <f>IF(E13&lt;&gt;"",E13-E12,"")</f>
        <v>100</v>
      </c>
      <c r="J12" s="54" t="s">
        <v>14</v>
      </c>
      <c r="K12" s="55"/>
    </row>
    <row r="13" spans="2:11" ht="15">
      <c r="B13" s="1">
        <v>5</v>
      </c>
      <c r="C13" s="54" t="s">
        <v>12</v>
      </c>
      <c r="D13" s="55"/>
      <c r="E13" s="2">
        <v>300</v>
      </c>
      <c r="F13" s="1">
        <v>11</v>
      </c>
      <c r="G13" s="54" t="s">
        <v>15</v>
      </c>
      <c r="H13" s="55"/>
      <c r="I13" s="4">
        <f>IF(I12&lt;&gt;"",I12/E11,"")</f>
        <v>142.85714285714286</v>
      </c>
      <c r="J13" s="54" t="s">
        <v>16</v>
      </c>
      <c r="K13" s="55"/>
    </row>
    <row r="15" spans="1:7" ht="14.25">
      <c r="A15" s="41" t="s">
        <v>17</v>
      </c>
      <c r="B15" s="42"/>
      <c r="C15" s="42"/>
      <c r="D15" s="42"/>
      <c r="E15" s="42"/>
      <c r="F15" s="42"/>
      <c r="G15" s="42"/>
    </row>
    <row r="16" spans="2:9" ht="15">
      <c r="B16" s="29">
        <v>12</v>
      </c>
      <c r="C16" s="30"/>
      <c r="D16" s="29">
        <v>13</v>
      </c>
      <c r="E16" s="30"/>
      <c r="F16" s="29">
        <v>14</v>
      </c>
      <c r="G16" s="30"/>
      <c r="H16" s="29">
        <v>15</v>
      </c>
      <c r="I16" s="30"/>
    </row>
    <row r="17" spans="2:9" ht="12.75" customHeight="1">
      <c r="B17" s="62" t="s">
        <v>18</v>
      </c>
      <c r="C17" s="63"/>
      <c r="D17" s="62" t="s">
        <v>19</v>
      </c>
      <c r="E17" s="63"/>
      <c r="F17" s="62" t="s">
        <v>20</v>
      </c>
      <c r="G17" s="63"/>
      <c r="H17" s="62" t="s">
        <v>21</v>
      </c>
      <c r="I17" s="63"/>
    </row>
    <row r="18" spans="1:9" ht="15" customHeight="1">
      <c r="A18" s="5" t="s">
        <v>26</v>
      </c>
      <c r="B18" s="72" t="s">
        <v>35</v>
      </c>
      <c r="C18" s="73"/>
      <c r="D18" s="72">
        <v>0.22</v>
      </c>
      <c r="E18" s="73"/>
      <c r="F18" s="72">
        <v>10</v>
      </c>
      <c r="G18" s="73"/>
      <c r="H18" s="72">
        <v>0.155</v>
      </c>
      <c r="I18" s="73"/>
    </row>
    <row r="19" spans="1:9" ht="15">
      <c r="A19" s="5" t="s">
        <v>36</v>
      </c>
      <c r="B19" s="72" t="s">
        <v>37</v>
      </c>
      <c r="C19" s="73"/>
      <c r="D19" s="72">
        <v>0.86</v>
      </c>
      <c r="E19" s="73"/>
      <c r="F19" s="72">
        <v>13.6</v>
      </c>
      <c r="G19" s="73"/>
      <c r="H19" s="72">
        <v>0.13</v>
      </c>
      <c r="I19" s="73"/>
    </row>
    <row r="21" spans="1:7" ht="15" customHeight="1">
      <c r="A21" s="41" t="s">
        <v>22</v>
      </c>
      <c r="B21" s="42"/>
      <c r="C21" s="42"/>
      <c r="D21" s="42"/>
      <c r="E21" s="42"/>
      <c r="F21" s="42"/>
      <c r="G21" s="42"/>
    </row>
    <row r="22" spans="2:9" ht="15">
      <c r="B22" s="29">
        <v>16</v>
      </c>
      <c r="C22" s="30"/>
      <c r="D22" s="29">
        <v>17</v>
      </c>
      <c r="E22" s="30"/>
      <c r="F22" s="29">
        <v>18</v>
      </c>
      <c r="G22" s="30"/>
      <c r="H22" s="29">
        <v>19</v>
      </c>
      <c r="I22" s="30"/>
    </row>
    <row r="23" spans="2:9" ht="14.25" customHeight="1">
      <c r="B23" s="62" t="s">
        <v>23</v>
      </c>
      <c r="C23" s="64"/>
      <c r="D23" s="62" t="s">
        <v>23</v>
      </c>
      <c r="E23" s="64"/>
      <c r="F23" s="62" t="s">
        <v>26</v>
      </c>
      <c r="G23" s="64"/>
      <c r="H23" s="62" t="s">
        <v>28</v>
      </c>
      <c r="I23" s="64"/>
    </row>
    <row r="24" spans="2:9" ht="14.25" customHeight="1">
      <c r="B24" s="56" t="s">
        <v>24</v>
      </c>
      <c r="C24" s="57"/>
      <c r="D24" s="56" t="s">
        <v>25</v>
      </c>
      <c r="E24" s="57"/>
      <c r="F24" s="56" t="s">
        <v>20</v>
      </c>
      <c r="G24" s="57"/>
      <c r="H24" s="56" t="s">
        <v>29</v>
      </c>
      <c r="I24" s="57"/>
    </row>
    <row r="25" spans="2:9" ht="15" customHeight="1">
      <c r="B25" s="58"/>
      <c r="C25" s="59"/>
      <c r="D25" s="58"/>
      <c r="E25" s="59"/>
      <c r="F25" s="58" t="s">
        <v>27</v>
      </c>
      <c r="G25" s="59"/>
      <c r="H25" s="58" t="s">
        <v>30</v>
      </c>
      <c r="I25" s="59"/>
    </row>
    <row r="26" spans="2:9" ht="14.25" customHeight="1">
      <c r="B26" s="72">
        <v>4.5</v>
      </c>
      <c r="C26" s="73"/>
      <c r="D26" s="33">
        <f>IF(F18&lt;&gt;"",F18*B26,"")</f>
        <v>45</v>
      </c>
      <c r="E26" s="32"/>
      <c r="F26" s="33">
        <f>IF(D26&lt;&gt;"",$I$9-D26,"")</f>
        <v>13</v>
      </c>
      <c r="G26" s="32"/>
      <c r="H26" s="74">
        <v>0.45</v>
      </c>
      <c r="I26" s="75"/>
    </row>
    <row r="28" spans="1:7" ht="14.25">
      <c r="A28" s="41" t="s">
        <v>38</v>
      </c>
      <c r="B28" s="42"/>
      <c r="C28" s="42"/>
      <c r="D28" s="42"/>
      <c r="E28" s="42"/>
      <c r="F28" s="42"/>
      <c r="G28" s="42"/>
    </row>
    <row r="29" spans="2:13" ht="15" customHeight="1">
      <c r="B29" s="29">
        <v>20</v>
      </c>
      <c r="C29" s="30"/>
      <c r="D29" s="29">
        <v>21</v>
      </c>
      <c r="E29" s="30"/>
      <c r="F29" s="37"/>
      <c r="G29" s="29">
        <v>22</v>
      </c>
      <c r="H29" s="30"/>
      <c r="I29" s="29">
        <v>23</v>
      </c>
      <c r="J29" s="30"/>
      <c r="K29" s="37"/>
      <c r="L29" s="29">
        <v>24</v>
      </c>
      <c r="M29" s="30"/>
    </row>
    <row r="30" spans="2:13" ht="15" customHeight="1">
      <c r="B30" s="29" t="s">
        <v>18</v>
      </c>
      <c r="C30" s="30"/>
      <c r="D30" s="43" t="s">
        <v>39</v>
      </c>
      <c r="E30" s="44"/>
      <c r="F30" s="53"/>
      <c r="G30" s="43" t="s">
        <v>44</v>
      </c>
      <c r="H30" s="44"/>
      <c r="I30" s="43" t="s">
        <v>41</v>
      </c>
      <c r="J30" s="44"/>
      <c r="K30" s="53"/>
      <c r="L30" s="43" t="s">
        <v>45</v>
      </c>
      <c r="M30" s="44"/>
    </row>
    <row r="31" spans="2:13" ht="15" customHeight="1">
      <c r="B31" s="29"/>
      <c r="C31" s="30"/>
      <c r="D31" s="45" t="s">
        <v>40</v>
      </c>
      <c r="E31" s="46"/>
      <c r="F31" s="48"/>
      <c r="G31" s="45" t="s">
        <v>43</v>
      </c>
      <c r="H31" s="46"/>
      <c r="I31" s="45" t="s">
        <v>42</v>
      </c>
      <c r="J31" s="46"/>
      <c r="K31" s="48"/>
      <c r="L31" s="45" t="s">
        <v>46</v>
      </c>
      <c r="M31" s="46"/>
    </row>
    <row r="32" spans="2:13" ht="15">
      <c r="B32" s="33" t="str">
        <f>IF(B$19&lt;&gt;"",B$19,"")</f>
        <v>Wheat</v>
      </c>
      <c r="C32" s="32"/>
      <c r="D32" s="33">
        <f>IF(H26&lt;&gt;"",(F19-(H26*F18)),"")</f>
        <v>9.1</v>
      </c>
      <c r="E32" s="32"/>
      <c r="F32" s="47"/>
      <c r="G32" s="40">
        <f>IF(D32&lt;&gt;"",F26/D32,"")</f>
        <v>1.4285714285714286</v>
      </c>
      <c r="H32" s="52"/>
      <c r="I32" s="49">
        <f>IF(G32&lt;&gt;"",G32*F19,"")</f>
        <v>19.428571428571427</v>
      </c>
      <c r="J32" s="50"/>
      <c r="K32" s="51"/>
      <c r="L32" s="31">
        <f>IF(I32&lt;&gt;"",(I9-I32)/F18,"")</f>
        <v>3.8571428571428568</v>
      </c>
      <c r="M32" s="39"/>
    </row>
    <row r="34" spans="2:7" ht="14.25">
      <c r="B34" s="41" t="s">
        <v>47</v>
      </c>
      <c r="C34" s="42"/>
      <c r="D34" s="42"/>
      <c r="E34" s="42"/>
      <c r="F34" s="42"/>
      <c r="G34" s="42"/>
    </row>
    <row r="35" spans="2:11" ht="15" customHeight="1">
      <c r="B35" s="29">
        <v>25</v>
      </c>
      <c r="C35" s="30"/>
      <c r="D35" s="37"/>
      <c r="E35" s="29">
        <v>26</v>
      </c>
      <c r="F35" s="30"/>
      <c r="G35" s="29">
        <v>27</v>
      </c>
      <c r="H35" s="30"/>
      <c r="I35" s="29">
        <v>28</v>
      </c>
      <c r="J35" s="30"/>
      <c r="K35" s="37"/>
    </row>
    <row r="36" spans="2:11" ht="15" customHeight="1">
      <c r="B36" s="29" t="s">
        <v>18</v>
      </c>
      <c r="C36" s="30"/>
      <c r="D36" s="37"/>
      <c r="E36" s="29" t="s">
        <v>48</v>
      </c>
      <c r="F36" s="30"/>
      <c r="G36" s="29" t="s">
        <v>25</v>
      </c>
      <c r="H36" s="30"/>
      <c r="I36" s="29" t="s">
        <v>49</v>
      </c>
      <c r="J36" s="30"/>
      <c r="K36" s="37"/>
    </row>
    <row r="37" spans="2:11" ht="15" customHeight="1">
      <c r="B37" s="29" t="s">
        <v>26</v>
      </c>
      <c r="C37" s="30"/>
      <c r="D37" s="37"/>
      <c r="E37" s="31">
        <f>L32</f>
        <v>3.8571428571428568</v>
      </c>
      <c r="F37" s="32"/>
      <c r="G37" s="31">
        <f>IF(L32&lt;&gt;"",L32*F18,"")</f>
        <v>38.57142857142857</v>
      </c>
      <c r="H37" s="39"/>
      <c r="I37" s="27">
        <f>IF(L32&lt;&gt;"",L32*H18,"")</f>
        <v>0.5978571428571428</v>
      </c>
      <c r="J37" s="28"/>
      <c r="K37" s="36"/>
    </row>
    <row r="38" spans="2:11" ht="15" customHeight="1">
      <c r="B38" s="29" t="s">
        <v>50</v>
      </c>
      <c r="C38" s="30"/>
      <c r="D38" s="37"/>
      <c r="E38" s="40">
        <f>G32</f>
        <v>1.4285714285714286</v>
      </c>
      <c r="F38" s="32"/>
      <c r="G38" s="31">
        <f>IF(G32&lt;&gt;"",G32*F19,"")</f>
        <v>19.428571428571427</v>
      </c>
      <c r="H38" s="39"/>
      <c r="I38" s="27">
        <f>IF(G32&lt;&gt;"",G32*H19,"")</f>
        <v>0.18571428571428572</v>
      </c>
      <c r="J38" s="28"/>
      <c r="K38" s="36"/>
    </row>
    <row r="39" spans="2:11" ht="15" customHeight="1">
      <c r="B39" s="29" t="s">
        <v>51</v>
      </c>
      <c r="C39" s="30"/>
      <c r="D39" s="37"/>
      <c r="E39" s="31">
        <f>IF(E38&lt;&gt;"",(E37+E38),"")</f>
        <v>5.285714285714286</v>
      </c>
      <c r="F39" s="32"/>
      <c r="G39" s="31">
        <f>IF(G38&lt;&gt;"",(G37+G38),"")</f>
        <v>58</v>
      </c>
      <c r="H39" s="32"/>
      <c r="I39" s="27">
        <f>IF(I38&lt;&gt;"",(I37+I38),"")</f>
        <v>0.7835714285714285</v>
      </c>
      <c r="J39" s="28"/>
      <c r="K39" s="36"/>
    </row>
    <row r="40" spans="2:11" ht="15" customHeight="1">
      <c r="B40" s="29" t="s">
        <v>52</v>
      </c>
      <c r="C40" s="30"/>
      <c r="D40" s="37"/>
      <c r="E40" s="29" t="s">
        <v>53</v>
      </c>
      <c r="F40" s="30"/>
      <c r="G40" s="31">
        <f>IF(G39&lt;&gt;"",G39/E39,"")</f>
        <v>10.972972972972974</v>
      </c>
      <c r="H40" s="32"/>
      <c r="I40" s="29" t="s">
        <v>53</v>
      </c>
      <c r="J40" s="30"/>
      <c r="K40" s="37"/>
    </row>
    <row r="41" spans="2:13" ht="15" customHeight="1">
      <c r="B41" s="29" t="s">
        <v>49</v>
      </c>
      <c r="C41" s="30"/>
      <c r="D41" s="37"/>
      <c r="E41" s="29" t="s">
        <v>53</v>
      </c>
      <c r="F41" s="30"/>
      <c r="G41" s="29" t="s">
        <v>53</v>
      </c>
      <c r="H41" s="30"/>
      <c r="I41" s="27">
        <f>IF(I39&lt;&gt;"",I39/E39,"")</f>
        <v>0.14824324324324323</v>
      </c>
      <c r="J41" s="28"/>
      <c r="K41" s="36"/>
      <c r="M41" s="10"/>
    </row>
    <row r="42" spans="2:11" ht="15" customHeight="1">
      <c r="B42" s="29"/>
      <c r="C42" s="30"/>
      <c r="D42" s="37"/>
      <c r="E42" s="29"/>
      <c r="F42" s="30"/>
      <c r="G42" s="29" t="s">
        <v>54</v>
      </c>
      <c r="H42" s="30"/>
      <c r="I42" s="29" t="s">
        <v>55</v>
      </c>
      <c r="J42" s="30"/>
      <c r="K42" s="37"/>
    </row>
    <row r="43" spans="7:11" ht="15">
      <c r="G43" s="34" t="str">
        <f>IF(G40&lt;&gt;"",IF(ABS(G40-I8)&gt;0.5,"NO","YES"),"")</f>
        <v>YES</v>
      </c>
      <c r="H43" s="35"/>
      <c r="I43" s="34" t="str">
        <f>IF(I41&lt;&gt;"",IF((I41-I10)&lt;-0.01,"TOO LOW",IF((I41-I10)&gt;0.04,"TOO HIGH","YES")),"")</f>
        <v>YES</v>
      </c>
      <c r="J43" s="35"/>
      <c r="K43" s="38"/>
    </row>
    <row r="45" spans="2:7" ht="14.25">
      <c r="B45" s="41" t="s">
        <v>56</v>
      </c>
      <c r="C45" s="42"/>
      <c r="D45" s="42"/>
      <c r="E45" s="42"/>
      <c r="F45" s="42"/>
      <c r="G45" s="42"/>
    </row>
    <row r="46" spans="2:11" ht="15">
      <c r="B46" s="29">
        <v>29</v>
      </c>
      <c r="C46" s="30"/>
      <c r="D46" s="29">
        <v>30</v>
      </c>
      <c r="E46" s="30"/>
      <c r="F46" s="29">
        <v>31</v>
      </c>
      <c r="G46" s="30"/>
      <c r="H46" s="29">
        <v>32</v>
      </c>
      <c r="I46" s="30"/>
      <c r="J46" s="29">
        <v>33</v>
      </c>
      <c r="K46" s="30"/>
    </row>
    <row r="47" spans="2:11" ht="15">
      <c r="B47" s="29" t="s">
        <v>57</v>
      </c>
      <c r="C47" s="30"/>
      <c r="D47" s="29" t="s">
        <v>58</v>
      </c>
      <c r="E47" s="30"/>
      <c r="F47" s="29" t="s">
        <v>58</v>
      </c>
      <c r="G47" s="30"/>
      <c r="H47" s="29" t="s">
        <v>59</v>
      </c>
      <c r="I47" s="30"/>
      <c r="J47" s="29" t="s">
        <v>60</v>
      </c>
      <c r="K47" s="30"/>
    </row>
    <row r="48" spans="2:11" ht="15" customHeight="1">
      <c r="B48" s="29" t="s">
        <v>61</v>
      </c>
      <c r="C48" s="30"/>
      <c r="D48" s="29" t="s">
        <v>50</v>
      </c>
      <c r="E48" s="30"/>
      <c r="F48" s="29" t="s">
        <v>26</v>
      </c>
      <c r="G48" s="30"/>
      <c r="H48" s="29" t="s">
        <v>62</v>
      </c>
      <c r="I48" s="30"/>
      <c r="J48" s="29" t="s">
        <v>63</v>
      </c>
      <c r="K48" s="30"/>
    </row>
    <row r="49" spans="2:11" ht="15">
      <c r="B49" s="29"/>
      <c r="C49" s="30"/>
      <c r="D49" s="29" t="s">
        <v>64</v>
      </c>
      <c r="E49" s="30"/>
      <c r="F49" s="29" t="s">
        <v>64</v>
      </c>
      <c r="G49" s="30"/>
      <c r="H49" s="29" t="s">
        <v>65</v>
      </c>
      <c r="I49" s="30"/>
      <c r="J49" s="29" t="s">
        <v>65</v>
      </c>
      <c r="K49" s="30"/>
    </row>
    <row r="50" spans="2:11" ht="15">
      <c r="B50" s="33" t="str">
        <f>IF(B18&lt;&gt;"",B18,"")</f>
        <v>Medium Silage</v>
      </c>
      <c r="C50" s="32"/>
      <c r="D50" s="76"/>
      <c r="E50" s="77"/>
      <c r="F50" s="31">
        <f>IF(D18&lt;&gt;"",E37/D18,"")</f>
        <v>17.532467532467532</v>
      </c>
      <c r="G50" s="32"/>
      <c r="H50" s="27">
        <f>IF(F50&lt;&gt;"",F50*I13/1000,"")</f>
        <v>2.504638218923933</v>
      </c>
      <c r="I50" s="28"/>
      <c r="J50" s="27">
        <f>IF(H50&lt;&gt;"",H50*E8,"")</f>
        <v>100.18552875695732</v>
      </c>
      <c r="K50" s="28"/>
    </row>
    <row r="51" spans="2:11" ht="15">
      <c r="B51" s="33" t="str">
        <f>IF(B$19&lt;&gt;"",B$19,"")</f>
        <v>Wheat</v>
      </c>
      <c r="C51" s="32"/>
      <c r="D51" s="31">
        <f>IF(D19&lt;&gt;"",G32/D19,"")</f>
        <v>1.6611295681063123</v>
      </c>
      <c r="E51" s="32"/>
      <c r="F51" s="76"/>
      <c r="G51" s="77"/>
      <c r="H51" s="27">
        <f>IF(D19&lt;&gt;"",D51*I13/1000,"")</f>
        <v>0.2373042240151875</v>
      </c>
      <c r="I51" s="28"/>
      <c r="J51" s="27">
        <f>IF(D19&lt;&gt;"",H51*E8,"")</f>
        <v>9.4921689606075</v>
      </c>
      <c r="K51" s="28"/>
    </row>
    <row r="54" spans="1:7" ht="12.75">
      <c r="A54" s="13" t="s">
        <v>68</v>
      </c>
      <c r="B54" s="13"/>
      <c r="C54" s="13"/>
      <c r="D54" s="13"/>
      <c r="E54" s="13"/>
      <c r="F54" s="13"/>
      <c r="G54" s="13"/>
    </row>
    <row r="55" spans="1:7" ht="12.75">
      <c r="A55" s="13"/>
      <c r="B55" s="25" t="s">
        <v>69</v>
      </c>
      <c r="C55" s="26"/>
      <c r="D55" s="14" t="s">
        <v>70</v>
      </c>
      <c r="E55" s="23" t="s">
        <v>71</v>
      </c>
      <c r="F55" s="24"/>
      <c r="G55" s="13"/>
    </row>
    <row r="57" ht="12.75">
      <c r="B57" s="79" t="s">
        <v>78</v>
      </c>
    </row>
    <row r="58" spans="8:11" ht="12.75">
      <c r="H58" s="80" t="s">
        <v>79</v>
      </c>
      <c r="I58" s="81"/>
      <c r="J58" s="81"/>
      <c r="K58" s="81"/>
    </row>
  </sheetData>
  <sheetProtection password="CC74" sheet="1" objects="1" scenarios="1"/>
  <protectedRanges>
    <protectedRange sqref="H26:I27" name="Concs_Subs"/>
    <protectedRange sqref="B26:C27" name="Forage DMI"/>
    <protectedRange sqref="I8:I10" name="Animal_2"/>
    <protectedRange sqref="E8:E13" name="Animal_1"/>
    <protectedRange sqref="B18:I19" name="Feeds"/>
  </protectedRanges>
  <mergeCells count="150">
    <mergeCell ref="H58:K58"/>
    <mergeCell ref="B55:C55"/>
    <mergeCell ref="E55:F55"/>
    <mergeCell ref="B3:J3"/>
    <mergeCell ref="B4:J4"/>
    <mergeCell ref="B5:J5"/>
    <mergeCell ref="J50:K50"/>
    <mergeCell ref="J51:K51"/>
    <mergeCell ref="J46:K46"/>
    <mergeCell ref="J47:K47"/>
    <mergeCell ref="J48:K48"/>
    <mergeCell ref="J49:K49"/>
    <mergeCell ref="H50:I50"/>
    <mergeCell ref="H51:I51"/>
    <mergeCell ref="H46:I46"/>
    <mergeCell ref="H47:I47"/>
    <mergeCell ref="H48:I48"/>
    <mergeCell ref="H49:I49"/>
    <mergeCell ref="F50:G50"/>
    <mergeCell ref="F51:G51"/>
    <mergeCell ref="F46:G46"/>
    <mergeCell ref="F47:G47"/>
    <mergeCell ref="F48:G48"/>
    <mergeCell ref="F49:G49"/>
    <mergeCell ref="D46:E46"/>
    <mergeCell ref="D47:E47"/>
    <mergeCell ref="D48:E48"/>
    <mergeCell ref="D49:E49"/>
    <mergeCell ref="D50:E50"/>
    <mergeCell ref="D51:E51"/>
    <mergeCell ref="B50:C50"/>
    <mergeCell ref="B51:C51"/>
    <mergeCell ref="B46:C46"/>
    <mergeCell ref="B47:C47"/>
    <mergeCell ref="B48:C48"/>
    <mergeCell ref="B49:C49"/>
    <mergeCell ref="G43:H43"/>
    <mergeCell ref="I41:K41"/>
    <mergeCell ref="I42:K42"/>
    <mergeCell ref="I43:K43"/>
    <mergeCell ref="I37:K37"/>
    <mergeCell ref="I38:K38"/>
    <mergeCell ref="I39:K39"/>
    <mergeCell ref="I40:K40"/>
    <mergeCell ref="E40:F40"/>
    <mergeCell ref="E41:F41"/>
    <mergeCell ref="E42:F42"/>
    <mergeCell ref="G37:H37"/>
    <mergeCell ref="G38:H38"/>
    <mergeCell ref="G39:H39"/>
    <mergeCell ref="G40:H40"/>
    <mergeCell ref="G41:H41"/>
    <mergeCell ref="G42:H42"/>
    <mergeCell ref="E36:F36"/>
    <mergeCell ref="E37:F37"/>
    <mergeCell ref="E38:F38"/>
    <mergeCell ref="E39:F39"/>
    <mergeCell ref="B42:D42"/>
    <mergeCell ref="B35:D35"/>
    <mergeCell ref="B36:D36"/>
    <mergeCell ref="B37:D37"/>
    <mergeCell ref="B38:D38"/>
    <mergeCell ref="B45:G45"/>
    <mergeCell ref="I35:K35"/>
    <mergeCell ref="I36:K36"/>
    <mergeCell ref="B34:G34"/>
    <mergeCell ref="G35:H35"/>
    <mergeCell ref="G36:H36"/>
    <mergeCell ref="E35:F35"/>
    <mergeCell ref="B39:D39"/>
    <mergeCell ref="B40:D40"/>
    <mergeCell ref="B41:D41"/>
    <mergeCell ref="L29:M29"/>
    <mergeCell ref="L30:M30"/>
    <mergeCell ref="L31:M31"/>
    <mergeCell ref="L32:M32"/>
    <mergeCell ref="I31:K31"/>
    <mergeCell ref="I32:K32"/>
    <mergeCell ref="G29:H29"/>
    <mergeCell ref="G30:H30"/>
    <mergeCell ref="G31:H31"/>
    <mergeCell ref="G32:H32"/>
    <mergeCell ref="I29:K29"/>
    <mergeCell ref="I30:K30"/>
    <mergeCell ref="D30:F30"/>
    <mergeCell ref="D29:F29"/>
    <mergeCell ref="D31:F31"/>
    <mergeCell ref="D32:F32"/>
    <mergeCell ref="D26:E26"/>
    <mergeCell ref="F19:G19"/>
    <mergeCell ref="D18:E18"/>
    <mergeCell ref="D19:E19"/>
    <mergeCell ref="B17:C17"/>
    <mergeCell ref="D17:E17"/>
    <mergeCell ref="F17:G17"/>
    <mergeCell ref="B24:C24"/>
    <mergeCell ref="D22:E22"/>
    <mergeCell ref="A21:G21"/>
    <mergeCell ref="D23:E23"/>
    <mergeCell ref="D24:E24"/>
    <mergeCell ref="H23:I23"/>
    <mergeCell ref="H24:I24"/>
    <mergeCell ref="H25:I25"/>
    <mergeCell ref="B31:C31"/>
    <mergeCell ref="B25:C25"/>
    <mergeCell ref="B26:C26"/>
    <mergeCell ref="A28:G28"/>
    <mergeCell ref="B29:C29"/>
    <mergeCell ref="B30:C30"/>
    <mergeCell ref="D25:E25"/>
    <mergeCell ref="B32:C32"/>
    <mergeCell ref="H22:I22"/>
    <mergeCell ref="F26:G26"/>
    <mergeCell ref="H26:I26"/>
    <mergeCell ref="F22:G22"/>
    <mergeCell ref="F23:G23"/>
    <mergeCell ref="F24:G24"/>
    <mergeCell ref="F25:G25"/>
    <mergeCell ref="B22:C22"/>
    <mergeCell ref="B23:C23"/>
    <mergeCell ref="H16:I16"/>
    <mergeCell ref="H18:I18"/>
    <mergeCell ref="H19:I19"/>
    <mergeCell ref="F16:G16"/>
    <mergeCell ref="F18:G18"/>
    <mergeCell ref="H17:I17"/>
    <mergeCell ref="B18:C18"/>
    <mergeCell ref="B19:C19"/>
    <mergeCell ref="J12:K12"/>
    <mergeCell ref="J13:K13"/>
    <mergeCell ref="A15:G15"/>
    <mergeCell ref="B16:C16"/>
    <mergeCell ref="D16:E16"/>
    <mergeCell ref="C12:D12"/>
    <mergeCell ref="C13:D13"/>
    <mergeCell ref="G12:H12"/>
    <mergeCell ref="J8:K8"/>
    <mergeCell ref="J9:K9"/>
    <mergeCell ref="J10:K10"/>
    <mergeCell ref="J11:K11"/>
    <mergeCell ref="G13:H13"/>
    <mergeCell ref="A7:G7"/>
    <mergeCell ref="C8:D8"/>
    <mergeCell ref="C9:D9"/>
    <mergeCell ref="C11:D11"/>
    <mergeCell ref="G8:H8"/>
    <mergeCell ref="G9:H9"/>
    <mergeCell ref="G10:H10"/>
    <mergeCell ref="G11:H11"/>
    <mergeCell ref="C10:D10"/>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Tom Chamberlain</dc:creator>
  <cp:keywords/>
  <dc:description/>
  <cp:lastModifiedBy> Tom Chamberlain</cp:lastModifiedBy>
  <dcterms:created xsi:type="dcterms:W3CDTF">2009-05-08T09:00:19Z</dcterms:created>
  <dcterms:modified xsi:type="dcterms:W3CDTF">2009-05-08T11:57:40Z</dcterms:modified>
  <cp:category/>
  <cp:version/>
  <cp:contentType/>
  <cp:contentStatus/>
</cp:coreProperties>
</file>