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1"/>
  </bookViews>
  <sheets>
    <sheet name="Beef Ration" sheetId="1" r:id="rId1"/>
    <sheet name="Examp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 Tom Chamberlain</author>
  </authors>
  <commentList>
    <comment ref="K87" authorId="0">
      <text>
        <r>
          <rPr>
            <sz val="8"/>
            <rFont val="Tahoma"/>
            <family val="2"/>
          </rPr>
          <t>Number of cattle in group being fed.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 Target weight gain - average across the group and period.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sz val="8"/>
            <rFont val="Tahoma"/>
            <family val="0"/>
          </rPr>
          <t xml:space="preserve">Average weight of cattle at the start of the feeding period.
</t>
        </r>
      </text>
    </comment>
    <comment ref="E20" authorId="0">
      <text>
        <r>
          <rPr>
            <sz val="8"/>
            <rFont val="Tahoma"/>
            <family val="0"/>
          </rPr>
          <t>Weight that you want the cattle to be at the end of the feeding period.</t>
        </r>
      </text>
    </comment>
    <comment ref="B27" authorId="0">
      <text>
        <r>
          <rPr>
            <sz val="8"/>
            <rFont val="Tahoma"/>
            <family val="2"/>
          </rPr>
          <t>Name of forage in ration</t>
        </r>
      </text>
    </comment>
    <comment ref="B28" authorId="0">
      <text>
        <r>
          <rPr>
            <sz val="8"/>
            <rFont val="Tahoma"/>
            <family val="2"/>
          </rPr>
          <t xml:space="preserve">Name of concenrtae in ration
</t>
        </r>
      </text>
    </comment>
    <comment ref="D27" authorId="0">
      <text>
        <r>
          <rPr>
            <sz val="8"/>
            <rFont val="Tahoma"/>
            <family val="2"/>
          </rPr>
          <t>Forage dry matter as a decimal in range 0.0 to 1.0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sz val="8"/>
            <rFont val="Tahoma"/>
            <family val="2"/>
          </rPr>
          <t>Concentrate dry matter as a decimal in range 0.0 to 1.0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sz val="8"/>
            <rFont val="Tahoma"/>
            <family val="2"/>
          </rPr>
          <t xml:space="preserve">Forage energy content in MJ ME per kg DM. </t>
        </r>
      </text>
    </comment>
    <comment ref="F28" authorId="0">
      <text>
        <r>
          <rPr>
            <sz val="8"/>
            <rFont val="Tahoma"/>
            <family val="2"/>
          </rPr>
          <t>Concentrate energy content in MJ ME per kg DM.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sz val="8"/>
            <rFont val="Tahoma"/>
            <family val="2"/>
          </rPr>
          <t xml:space="preserve">Forage protein content in g CP per kg DM. 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sz val="8"/>
            <rFont val="Tahoma"/>
            <family val="2"/>
          </rPr>
          <t xml:space="preserve">Concentrate protein content in g CP per kg DM. 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sz val="8"/>
            <rFont val="Tahoma"/>
            <family val="2"/>
          </rPr>
          <t>Predicted energy density required for this growth rate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sz val="8"/>
            <rFont val="Tahoma"/>
            <family val="2"/>
          </rPr>
          <t>Animal's energy requirement - depending on weight gain, sex and breed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sz val="8"/>
            <rFont val="Tahoma"/>
            <family val="2"/>
          </rPr>
          <t>Ration's required CP content for growth rate etc.</t>
        </r>
        <r>
          <rPr>
            <sz val="8"/>
            <rFont val="Tahoma"/>
            <family val="0"/>
          </rPr>
          <t xml:space="preserve">
</t>
        </r>
      </text>
    </comment>
    <comment ref="D39" authorId="0">
      <text>
        <r>
          <rPr>
            <sz val="8"/>
            <rFont val="Tahoma"/>
            <family val="2"/>
          </rPr>
          <t>Potential forage intake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sz val="8"/>
            <rFont val="Tahoma"/>
            <family val="2"/>
          </rPr>
          <t xml:space="preserve">Concentrate substitution rate.
</t>
        </r>
      </text>
    </comment>
  </commentList>
</comments>
</file>

<file path=xl/comments2.xml><?xml version="1.0" encoding="utf-8"?>
<comments xmlns="http://schemas.openxmlformats.org/spreadsheetml/2006/main">
  <authors>
    <author> Tom Chamberlain</author>
  </authors>
  <commentList>
    <comment ref="K87" authorId="0">
      <text>
        <r>
          <rPr>
            <sz val="8"/>
            <rFont val="Tahoma"/>
            <family val="2"/>
          </rPr>
          <t>Number of cattle in group being fed.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 Target weight gain - average across the group and period.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sz val="8"/>
            <rFont val="Tahoma"/>
            <family val="0"/>
          </rPr>
          <t xml:space="preserve">Average weight of cattle at the start of the feeding period.
</t>
        </r>
      </text>
    </comment>
    <comment ref="E20" authorId="0">
      <text>
        <r>
          <rPr>
            <sz val="8"/>
            <rFont val="Tahoma"/>
            <family val="0"/>
          </rPr>
          <t>Weight that you want the cattle to be at the end of the feeding period.</t>
        </r>
      </text>
    </comment>
    <comment ref="B27" authorId="0">
      <text>
        <r>
          <rPr>
            <sz val="8"/>
            <rFont val="Tahoma"/>
            <family val="2"/>
          </rPr>
          <t>Name of forage in ration</t>
        </r>
      </text>
    </comment>
    <comment ref="B28" authorId="0">
      <text>
        <r>
          <rPr>
            <sz val="8"/>
            <rFont val="Tahoma"/>
            <family val="2"/>
          </rPr>
          <t xml:space="preserve">Name of concenrtae in ration
</t>
        </r>
      </text>
    </comment>
    <comment ref="D27" authorId="0">
      <text>
        <r>
          <rPr>
            <sz val="8"/>
            <rFont val="Tahoma"/>
            <family val="2"/>
          </rPr>
          <t>Forage dry matter as a decimal in range 0.0 to 1.0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sz val="8"/>
            <rFont val="Tahoma"/>
            <family val="2"/>
          </rPr>
          <t>Concentrate dry matter as a decimal in range 0.0 to 1.0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sz val="8"/>
            <rFont val="Tahoma"/>
            <family val="2"/>
          </rPr>
          <t xml:space="preserve">Forage energy content in MJ ME per kg DM. </t>
        </r>
      </text>
    </comment>
    <comment ref="F28" authorId="0">
      <text>
        <r>
          <rPr>
            <sz val="8"/>
            <rFont val="Tahoma"/>
            <family val="2"/>
          </rPr>
          <t>Concentrate energy content in MJ ME per kg DM.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sz val="8"/>
            <rFont val="Tahoma"/>
            <family val="2"/>
          </rPr>
          <t xml:space="preserve">Forage protein content in g CP per kg DM. 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sz val="8"/>
            <rFont val="Tahoma"/>
            <family val="2"/>
          </rPr>
          <t xml:space="preserve">Concentrate protein content in g CP per kg DM. 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sz val="8"/>
            <rFont val="Tahoma"/>
            <family val="2"/>
          </rPr>
          <t>Predicted energy density required for this growth rate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sz val="8"/>
            <rFont val="Tahoma"/>
            <family val="2"/>
          </rPr>
          <t>Animal's energy requirement - depending on weight gain, sex and breed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sz val="8"/>
            <rFont val="Tahoma"/>
            <family val="2"/>
          </rPr>
          <t>Ration's required CP content for growth rate etc.</t>
        </r>
        <r>
          <rPr>
            <sz val="8"/>
            <rFont val="Tahoma"/>
            <family val="0"/>
          </rPr>
          <t xml:space="preserve">
</t>
        </r>
      </text>
    </comment>
    <comment ref="D39" authorId="0">
      <text>
        <r>
          <rPr>
            <sz val="8"/>
            <rFont val="Tahoma"/>
            <family val="2"/>
          </rPr>
          <t>Potential forage intake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sz val="8"/>
            <rFont val="Tahoma"/>
            <family val="2"/>
          </rPr>
          <t xml:space="preserve">Concentrate substitution rate.
</t>
        </r>
      </text>
    </comment>
  </commentList>
</comments>
</file>

<file path=xl/sharedStrings.xml><?xml version="1.0" encoding="utf-8"?>
<sst xmlns="http://schemas.openxmlformats.org/spreadsheetml/2006/main" count="322" uniqueCount="120">
  <si>
    <t>Chapter 6</t>
  </si>
  <si>
    <t>Rationing</t>
  </si>
  <si>
    <t>The procedure for ration formulation used here has the following steps:</t>
  </si>
  <si>
    <r>
      <t>·</t>
    </r>
    <r>
      <rPr>
        <sz val="7"/>
        <rFont val="Times New Roman"/>
        <family val="1"/>
      </rPr>
      <t xml:space="preserve">           </t>
    </r>
    <r>
      <rPr>
        <sz val="11"/>
        <rFont val="Times New Roman"/>
        <family val="1"/>
      </rPr>
      <t>Set a target daily gain.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</si>
  <si>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1"/>
        <rFont val="Times New Roman"/>
        <family val="1"/>
      </rPr>
      <t>Establish the DM, ME and CP contents of the feed ingredients.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</si>
  <si>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1"/>
        <rFont val="Times New Roman"/>
        <family val="1"/>
      </rPr>
      <t>Predict the M/D of the final ration.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</si>
  <si>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1"/>
        <rFont val="Times New Roman"/>
        <family val="1"/>
      </rPr>
      <t>Determine the daily ME requirement and the required CP level in the ration.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</si>
  <si>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1"/>
        <rFont val="Times New Roman"/>
        <family val="1"/>
      </rPr>
      <t>Predict potential forage intake and calculate the amount of concentrate supplement required.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</si>
  <si>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1"/>
        <rFont val="Times New Roman"/>
        <family val="1"/>
      </rPr>
      <t>Compile the daily ration.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</si>
  <si>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1"/>
        <rFont val="Times New Roman"/>
        <family val="1"/>
      </rPr>
      <t>Draw up a feed budget for the whole feeding period.</t>
    </r>
  </si>
  <si>
    <t>(a) Cattle performance</t>
  </si>
  <si>
    <t>Daily gain</t>
  </si>
  <si>
    <t>kg</t>
  </si>
  <si>
    <t>Start weight</t>
  </si>
  <si>
    <t>Final weight</t>
  </si>
  <si>
    <t>Average weight</t>
  </si>
  <si>
    <t>(start + final) ÷ 2</t>
  </si>
  <si>
    <t>Total gain</t>
  </si>
  <si>
    <t>(final - start weight)</t>
  </si>
  <si>
    <t>Feeding period</t>
  </si>
  <si>
    <t>days</t>
  </si>
  <si>
    <t>(total gain ÷ daily gain)</t>
  </si>
  <si>
    <t>Instructions</t>
  </si>
  <si>
    <t>Enter data and values in the yellow cells</t>
  </si>
  <si>
    <t>(b) Feeds</t>
  </si>
  <si>
    <t>Ration ingredient</t>
  </si>
  <si>
    <t>DM</t>
  </si>
  <si>
    <t>ME</t>
  </si>
  <si>
    <t>CP</t>
  </si>
  <si>
    <t>(Decimal)</t>
  </si>
  <si>
    <t>(MJ/kg DM)</t>
  </si>
  <si>
    <t xml:space="preserve">(c) Ration M/D </t>
  </si>
  <si>
    <t>Predicted M/D</t>
  </si>
  <si>
    <t>(kg)</t>
  </si>
  <si>
    <t>(MJ ME/kg DM)</t>
  </si>
  <si>
    <t>(d) ME and CP requirements</t>
  </si>
  <si>
    <t>Average</t>
  </si>
  <si>
    <t>Daily</t>
  </si>
  <si>
    <t>Ration</t>
  </si>
  <si>
    <t>Liveweight</t>
  </si>
  <si>
    <t>gain</t>
  </si>
  <si>
    <t>requirement</t>
  </si>
  <si>
    <t>CP content</t>
  </si>
  <si>
    <t>(MJ ME/day)</t>
  </si>
  <si>
    <t>(Decimal proportion)</t>
  </si>
  <si>
    <t>(e) Potential forage intake</t>
  </si>
  <si>
    <t>Potential forage intake</t>
  </si>
  <si>
    <t>DM/day</t>
  </si>
  <si>
    <t>Concentrate substitution</t>
  </si>
  <si>
    <t>reduction in forage DM per kg concentrate DM</t>
  </si>
  <si>
    <t>(f) ME from ad libitum forage</t>
  </si>
  <si>
    <t>Forage</t>
  </si>
  <si>
    <t>ME content</t>
  </si>
  <si>
    <t>x</t>
  </si>
  <si>
    <t>Potential intake</t>
  </si>
  <si>
    <t>ME supplied</t>
  </si>
  <si>
    <t>(kg DM/day)</t>
  </si>
  <si>
    <t>(g) Is there a shortfall of ME from forage?</t>
  </si>
  <si>
    <t>MJ/day</t>
  </si>
  <si>
    <t>Shortfall</t>
  </si>
  <si>
    <t>(h) Calculate the net value of 1 kg concentrate DM</t>
  </si>
  <si>
    <t>1 kg concentrate DM supplies</t>
  </si>
  <si>
    <t>MJ ME</t>
  </si>
  <si>
    <t>Less reduced forage DMI</t>
  </si>
  <si>
    <t>Net value of 1 kg concentrate DM</t>
  </si>
  <si>
    <t>MJ ME/kg</t>
  </si>
  <si>
    <t>MJ ME/kg DM =</t>
  </si>
  <si>
    <r>
      <t xml:space="preserve">@ </t>
    </r>
  </si>
  <si>
    <t>(i) Daily concentrate requirement</t>
  </si>
  <si>
    <t>MJ ME/kg DM</t>
  </si>
  <si>
    <t>=</t>
  </si>
  <si>
    <t>kg concentrate DM x</t>
  </si>
  <si>
    <t>MJ ME/day</t>
  </si>
  <si>
    <t>(j) Actual forage intake</t>
  </si>
  <si>
    <t>kg DM/day</t>
  </si>
  <si>
    <t>= Forage ME required</t>
  </si>
  <si>
    <t>(k) Check actual M/D</t>
  </si>
  <si>
    <t>Feed ingredient</t>
  </si>
  <si>
    <t xml:space="preserve">DMI </t>
  </si>
  <si>
    <t xml:space="preserve"> (MJ/day)</t>
  </si>
  <si>
    <t>Totals</t>
  </si>
  <si>
    <t>Actual M/D is total ME intake ÷ total DMI =</t>
  </si>
  <si>
    <t>(l) Check CP</t>
  </si>
  <si>
    <t>DMI</t>
  </si>
  <si>
    <t>Total CP ÷ Total DMI</t>
  </si>
  <si>
    <t xml:space="preserve">(m) Daily ration </t>
  </si>
  <si>
    <t>÷</t>
  </si>
  <si>
    <t>Decimal DM content</t>
  </si>
  <si>
    <t>Fresh weight</t>
  </si>
  <si>
    <t>(kg/day)</t>
  </si>
  <si>
    <r>
      <t>(n) Feed budget</t>
    </r>
    <r>
      <rPr>
        <sz val="11"/>
        <rFont val="Times New Roman"/>
        <family val="1"/>
      </rPr>
      <t xml:space="preserve"> </t>
    </r>
  </si>
  <si>
    <t>Daily ration</t>
  </si>
  <si>
    <t>Days</t>
  </si>
  <si>
    <t>Feed/head</t>
  </si>
  <si>
    <t>Cattle</t>
  </si>
  <si>
    <t>Total feed</t>
  </si>
  <si>
    <t>Cells that contain values that require checking and validating</t>
  </si>
  <si>
    <t>CP content OK?</t>
  </si>
  <si>
    <t xml:space="preserve"> </t>
  </si>
  <si>
    <t>The green cells contain data carried forward from other tables</t>
  </si>
  <si>
    <t xml:space="preserve">Password is </t>
  </si>
  <si>
    <t>tom</t>
  </si>
  <si>
    <t>all lower case</t>
  </si>
  <si>
    <t>The spreadsheet is protected to prevent the formulae being overwritten and deleted by accident.</t>
  </si>
  <si>
    <t>Concs</t>
  </si>
  <si>
    <t xml:space="preserve">ME requirement </t>
  </si>
  <si>
    <t xml:space="preserve">Less concentrate ME </t>
  </si>
  <si>
    <t>÷ Forage ME/kg DM</t>
  </si>
  <si>
    <t xml:space="preserve">ME required </t>
  </si>
  <si>
    <t xml:space="preserve">ME from forage alone </t>
  </si>
  <si>
    <r>
      <t xml:space="preserve">MJ ME </t>
    </r>
    <r>
      <rPr>
        <sz val="11"/>
        <rFont val="Arial"/>
        <family val="2"/>
      </rPr>
      <t>÷</t>
    </r>
    <r>
      <rPr>
        <sz val="11"/>
        <rFont val="Times New Roman"/>
        <family val="1"/>
      </rPr>
      <t xml:space="preserve"> Net value </t>
    </r>
  </si>
  <si>
    <t>(DMI x Decimal CP in feed DM)</t>
  </si>
  <si>
    <t>(Tonnes)</t>
  </si>
  <si>
    <t>NOTE</t>
  </si>
  <si>
    <t>As this is a spreadsheet that can be edited and altered the user is solely responsible for the validity of the results!</t>
  </si>
  <si>
    <t>Silage</t>
  </si>
  <si>
    <t>Rolled Barley</t>
  </si>
  <si>
    <t>For 2nd Ed, 2001</t>
  </si>
  <si>
    <t>This spreadsheet has been prepared with due care and attention but it is used at your own risk</t>
  </si>
  <si>
    <t>©A T Chamberlain, 2009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</si>
</sst>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17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Bradley Hand ITC"/>
      <family val="4"/>
    </font>
    <font>
      <b/>
      <sz val="14"/>
      <name val="Bradley Hand ITC"/>
      <family val="4"/>
    </font>
    <font>
      <sz val="8"/>
      <name val="Arial"/>
      <family val="0"/>
    </font>
    <font>
      <i/>
      <sz val="10"/>
      <name val="Arial"/>
      <family val="0"/>
    </font>
    <font>
      <sz val="11"/>
      <name val="Arial"/>
      <family val="2"/>
    </font>
    <font>
      <b/>
      <sz val="13"/>
      <name val="Bradley Hand ITC"/>
      <family val="4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3" fillId="0" borderId="1" xfId="0" applyFont="1" applyBorder="1" applyAlignment="1" quotePrefix="1">
      <alignment horizontal="center" vertical="top" wrapText="1"/>
    </xf>
    <xf numFmtId="0" fontId="0" fillId="0" borderId="1" xfId="0" applyBorder="1" applyAlignment="1" quotePrefix="1">
      <alignment/>
    </xf>
    <xf numFmtId="0" fontId="3" fillId="0" borderId="0" xfId="0" applyFont="1" applyBorder="1" applyAlignment="1">
      <alignment horizontal="justify" vertical="top" wrapText="1"/>
    </xf>
    <xf numFmtId="0" fontId="0" fillId="4" borderId="1" xfId="0" applyFill="1" applyBorder="1" applyAlignment="1">
      <alignment/>
    </xf>
    <xf numFmtId="0" fontId="12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68" fontId="3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2" fontId="3" fillId="3" borderId="1" xfId="0" applyNumberFormat="1" applyFont="1" applyFill="1" applyBorder="1" applyAlignment="1">
      <alignment horizontal="center" vertical="top" wrapText="1"/>
    </xf>
    <xf numFmtId="169" fontId="3" fillId="3" borderId="1" xfId="0" applyNumberFormat="1" applyFont="1" applyFill="1" applyBorder="1" applyAlignment="1">
      <alignment horizontal="center" vertical="top" wrapText="1"/>
    </xf>
    <xf numFmtId="169" fontId="3" fillId="0" borderId="0" xfId="0" applyNumberFormat="1" applyFont="1" applyAlignment="1">
      <alignment horizontal="justify" vertical="top" wrapText="1"/>
    </xf>
    <xf numFmtId="168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168" fontId="6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5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0" fillId="3" borderId="1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 vertical="top" wrapText="1"/>
    </xf>
    <xf numFmtId="168" fontId="3" fillId="3" borderId="10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68" fontId="3" fillId="3" borderId="1" xfId="0" applyNumberFormat="1" applyFont="1" applyFill="1" applyBorder="1" applyAlignment="1">
      <alignment horizontal="center" vertical="top" wrapText="1"/>
    </xf>
    <xf numFmtId="168" fontId="3" fillId="4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168" fontId="0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1" xfId="0" applyFont="1" applyBorder="1" applyAlignment="1" quotePrefix="1">
      <alignment horizontal="left" vertical="top" wrapText="1"/>
    </xf>
    <xf numFmtId="168" fontId="6" fillId="2" borderId="1" xfId="0" applyNumberFormat="1" applyFont="1" applyFill="1" applyBorder="1" applyAlignment="1">
      <alignment horizontal="center" vertical="top" wrapText="1"/>
    </xf>
    <xf numFmtId="168" fontId="0" fillId="2" borderId="1" xfId="0" applyNumberForma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 vertical="top" wrapText="1"/>
    </xf>
    <xf numFmtId="169" fontId="0" fillId="2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8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88">
      <selection activeCell="B92" sqref="B92:K93"/>
    </sheetView>
  </sheetViews>
  <sheetFormatPr defaultColWidth="9.140625" defaultRowHeight="12.75"/>
  <cols>
    <col min="5" max="5" width="10.140625" style="0" customWidth="1"/>
    <col min="6" max="6" width="19.7109375" style="0" bestFit="1" customWidth="1"/>
  </cols>
  <sheetData>
    <row r="1" spans="4:11" ht="20.25">
      <c r="D1" s="88" t="s">
        <v>0</v>
      </c>
      <c r="E1" s="89"/>
      <c r="F1" s="89"/>
      <c r="G1" s="1" t="s">
        <v>1</v>
      </c>
      <c r="K1" t="s">
        <v>117</v>
      </c>
    </row>
    <row r="2" ht="12.75">
      <c r="A2" s="5" t="s">
        <v>22</v>
      </c>
    </row>
    <row r="3" spans="1:10" ht="15">
      <c r="A3" s="7"/>
      <c r="B3" s="86" t="s">
        <v>23</v>
      </c>
      <c r="C3" s="89"/>
      <c r="D3" s="89"/>
      <c r="E3" s="89"/>
      <c r="F3" s="89"/>
      <c r="G3" s="89"/>
      <c r="H3" s="89"/>
      <c r="I3" s="89"/>
      <c r="J3" s="89"/>
    </row>
    <row r="4" spans="1:10" ht="15">
      <c r="A4" s="9"/>
      <c r="B4" s="86" t="s">
        <v>99</v>
      </c>
      <c r="C4" s="89"/>
      <c r="D4" s="89"/>
      <c r="E4" s="89"/>
      <c r="F4" s="89"/>
      <c r="G4" s="89"/>
      <c r="H4" s="89"/>
      <c r="I4" s="89"/>
      <c r="J4" s="89"/>
    </row>
    <row r="5" spans="1:10" ht="15">
      <c r="A5" s="19"/>
      <c r="B5" s="86" t="s">
        <v>96</v>
      </c>
      <c r="C5" s="87"/>
      <c r="D5" s="87"/>
      <c r="E5" s="87"/>
      <c r="F5" s="87"/>
      <c r="G5" s="87"/>
      <c r="H5" s="87"/>
      <c r="I5" s="87"/>
      <c r="J5" s="87"/>
    </row>
    <row r="6" spans="1:10" ht="15">
      <c r="A6" s="22"/>
      <c r="B6" s="2"/>
      <c r="C6" s="21"/>
      <c r="D6" s="21"/>
      <c r="E6" s="21"/>
      <c r="F6" s="21"/>
      <c r="G6" s="21"/>
      <c r="H6" s="21"/>
      <c r="I6" s="21"/>
      <c r="J6" s="21"/>
    </row>
    <row r="7" spans="1:9" ht="14.25">
      <c r="A7" s="57" t="s">
        <v>2</v>
      </c>
      <c r="B7" s="58"/>
      <c r="C7" s="58"/>
      <c r="D7" s="58"/>
      <c r="E7" s="58"/>
      <c r="F7" s="58"/>
      <c r="G7" s="58"/>
      <c r="H7" s="58"/>
      <c r="I7" s="58"/>
    </row>
    <row r="8" spans="2:10" ht="15">
      <c r="B8" s="86" t="s">
        <v>3</v>
      </c>
      <c r="C8" s="89"/>
      <c r="D8" s="89"/>
      <c r="E8" s="89"/>
      <c r="F8" s="89"/>
      <c r="G8" s="89"/>
      <c r="H8" s="89"/>
      <c r="I8" s="89"/>
      <c r="J8" s="89"/>
    </row>
    <row r="9" spans="2:10" ht="15">
      <c r="B9" s="86" t="s">
        <v>4</v>
      </c>
      <c r="C9" s="89"/>
      <c r="D9" s="89"/>
      <c r="E9" s="89"/>
      <c r="F9" s="89"/>
      <c r="G9" s="89"/>
      <c r="H9" s="89"/>
      <c r="I9" s="89"/>
      <c r="J9" s="89"/>
    </row>
    <row r="10" spans="2:10" ht="15">
      <c r="B10" s="86" t="s">
        <v>5</v>
      </c>
      <c r="C10" s="89"/>
      <c r="D10" s="89"/>
      <c r="E10" s="89"/>
      <c r="F10" s="89"/>
      <c r="G10" s="89"/>
      <c r="H10" s="89"/>
      <c r="I10" s="89"/>
      <c r="J10" s="89"/>
    </row>
    <row r="11" spans="2:10" ht="15">
      <c r="B11" s="86" t="s">
        <v>6</v>
      </c>
      <c r="C11" s="89"/>
      <c r="D11" s="89"/>
      <c r="E11" s="89"/>
      <c r="F11" s="89"/>
      <c r="G11" s="89"/>
      <c r="H11" s="89"/>
      <c r="I11" s="89"/>
      <c r="J11" s="89"/>
    </row>
    <row r="12" spans="2:10" ht="15">
      <c r="B12" s="86" t="s">
        <v>7</v>
      </c>
      <c r="C12" s="89"/>
      <c r="D12" s="89"/>
      <c r="E12" s="89"/>
      <c r="F12" s="89"/>
      <c r="G12" s="89"/>
      <c r="H12" s="89"/>
      <c r="I12" s="89"/>
      <c r="J12" s="89"/>
    </row>
    <row r="13" spans="2:10" ht="15">
      <c r="B13" s="86" t="s">
        <v>8</v>
      </c>
      <c r="C13" s="89"/>
      <c r="D13" s="89"/>
      <c r="E13" s="89"/>
      <c r="F13" s="89"/>
      <c r="G13" s="89"/>
      <c r="H13" s="89"/>
      <c r="I13" s="89"/>
      <c r="J13" s="89"/>
    </row>
    <row r="14" spans="2:10" ht="15">
      <c r="B14" s="86" t="s">
        <v>9</v>
      </c>
      <c r="C14" s="89"/>
      <c r="D14" s="89"/>
      <c r="E14" s="89"/>
      <c r="F14" s="89"/>
      <c r="G14" s="89"/>
      <c r="H14" s="89"/>
      <c r="I14" s="89"/>
      <c r="J14" s="89"/>
    </row>
    <row r="15" spans="2:12" ht="14.25">
      <c r="B15" s="6" t="s">
        <v>113</v>
      </c>
      <c r="C15" s="106" t="s">
        <v>114</v>
      </c>
      <c r="D15" s="106"/>
      <c r="E15" s="106"/>
      <c r="F15" s="106"/>
      <c r="G15" s="106"/>
      <c r="H15" s="106"/>
      <c r="I15" s="106"/>
      <c r="J15" s="106"/>
      <c r="K15" s="106"/>
      <c r="L15" s="89"/>
    </row>
    <row r="16" spans="2:11" ht="14.25">
      <c r="B16" s="6"/>
      <c r="C16" s="41"/>
      <c r="D16" s="41"/>
      <c r="E16" s="41"/>
      <c r="F16" s="41"/>
      <c r="G16" s="41"/>
      <c r="H16" s="41"/>
      <c r="I16" s="41"/>
      <c r="J16" s="41"/>
      <c r="K16" s="41"/>
    </row>
    <row r="17" spans="1:9" ht="14.25">
      <c r="A17" s="57" t="s">
        <v>10</v>
      </c>
      <c r="B17" s="58"/>
      <c r="C17" s="58"/>
      <c r="D17" s="58"/>
      <c r="E17" s="58"/>
      <c r="F17" s="58"/>
      <c r="G17" s="58"/>
      <c r="H17" s="58"/>
      <c r="I17" s="58"/>
    </row>
    <row r="18" spans="2:9" ht="13.5" customHeight="1">
      <c r="B18" s="59" t="s">
        <v>11</v>
      </c>
      <c r="C18" s="64"/>
      <c r="D18" s="64"/>
      <c r="E18" s="23"/>
      <c r="F18" s="11" t="s">
        <v>12</v>
      </c>
      <c r="G18" s="59"/>
      <c r="H18" s="64"/>
      <c r="I18" s="64"/>
    </row>
    <row r="19" spans="2:9" ht="15">
      <c r="B19" s="59" t="s">
        <v>13</v>
      </c>
      <c r="C19" s="64"/>
      <c r="D19" s="64"/>
      <c r="E19" s="23"/>
      <c r="F19" s="11" t="s">
        <v>12</v>
      </c>
      <c r="G19" s="59"/>
      <c r="H19" s="64"/>
      <c r="I19" s="64"/>
    </row>
    <row r="20" spans="2:9" ht="15">
      <c r="B20" s="59" t="s">
        <v>14</v>
      </c>
      <c r="C20" s="64"/>
      <c r="D20" s="64"/>
      <c r="E20" s="23"/>
      <c r="F20" s="11" t="s">
        <v>12</v>
      </c>
      <c r="G20" s="59"/>
      <c r="H20" s="64"/>
      <c r="I20" s="64"/>
    </row>
    <row r="21" spans="2:9" ht="15">
      <c r="B21" s="59" t="s">
        <v>15</v>
      </c>
      <c r="C21" s="64"/>
      <c r="D21" s="64"/>
      <c r="E21" s="8">
        <f>IF(E20&lt;&gt;"",(E20+E19)/2,"")</f>
      </c>
      <c r="F21" s="11" t="s">
        <v>12</v>
      </c>
      <c r="G21" s="59" t="s">
        <v>16</v>
      </c>
      <c r="H21" s="64"/>
      <c r="I21" s="64"/>
    </row>
    <row r="22" spans="2:9" ht="15">
      <c r="B22" s="59" t="s">
        <v>17</v>
      </c>
      <c r="C22" s="64"/>
      <c r="D22" s="64"/>
      <c r="E22" s="8">
        <f>IF(E20&lt;&gt;"",E20-E19,"")</f>
      </c>
      <c r="F22" s="11" t="s">
        <v>12</v>
      </c>
      <c r="G22" s="59" t="s">
        <v>18</v>
      </c>
      <c r="H22" s="64"/>
      <c r="I22" s="64"/>
    </row>
    <row r="23" spans="2:9" ht="15">
      <c r="B23" s="59" t="s">
        <v>19</v>
      </c>
      <c r="C23" s="64"/>
      <c r="D23" s="64"/>
      <c r="E23" s="25">
        <f>IF(AND(E18&lt;&gt;"",E22&lt;&gt;""),E22/E18,"")</f>
      </c>
      <c r="F23" s="11" t="s">
        <v>20</v>
      </c>
      <c r="G23" s="59" t="s">
        <v>21</v>
      </c>
      <c r="H23" s="64"/>
      <c r="I23" s="64"/>
    </row>
    <row r="24" spans="1:9" ht="14.25">
      <c r="A24" s="57" t="s">
        <v>24</v>
      </c>
      <c r="B24" s="58"/>
      <c r="C24" s="58"/>
      <c r="D24" s="58"/>
      <c r="E24" s="58"/>
      <c r="F24" s="58"/>
      <c r="G24" s="58"/>
      <c r="H24" s="58"/>
      <c r="I24" s="58"/>
    </row>
    <row r="25" spans="2:9" ht="15">
      <c r="B25" s="59" t="s">
        <v>25</v>
      </c>
      <c r="C25" s="105"/>
      <c r="D25" s="76" t="s">
        <v>26</v>
      </c>
      <c r="E25" s="77"/>
      <c r="F25" s="76" t="s">
        <v>27</v>
      </c>
      <c r="G25" s="77"/>
      <c r="H25" s="76" t="s">
        <v>28</v>
      </c>
      <c r="I25" s="77"/>
    </row>
    <row r="26" spans="2:9" ht="15">
      <c r="B26" s="102"/>
      <c r="C26" s="64"/>
      <c r="D26" s="76" t="s">
        <v>29</v>
      </c>
      <c r="E26" s="77"/>
      <c r="F26" s="76" t="s">
        <v>30</v>
      </c>
      <c r="G26" s="77"/>
      <c r="H26" s="76" t="s">
        <v>29</v>
      </c>
      <c r="I26" s="77"/>
    </row>
    <row r="27" spans="1:9" ht="14.25">
      <c r="A27" s="15" t="s">
        <v>51</v>
      </c>
      <c r="B27" s="103"/>
      <c r="C27" s="104"/>
      <c r="D27" s="96"/>
      <c r="E27" s="97"/>
      <c r="F27" s="94"/>
      <c r="G27" s="95"/>
      <c r="H27" s="100"/>
      <c r="I27" s="101"/>
    </row>
    <row r="28" spans="1:9" ht="14.25">
      <c r="A28" s="15" t="s">
        <v>104</v>
      </c>
      <c r="B28" s="103"/>
      <c r="C28" s="104"/>
      <c r="D28" s="96"/>
      <c r="E28" s="97"/>
      <c r="F28" s="94"/>
      <c r="G28" s="95"/>
      <c r="H28" s="100"/>
      <c r="I28" s="101"/>
    </row>
    <row r="29" spans="1:9" ht="14.25">
      <c r="A29" s="57" t="s">
        <v>31</v>
      </c>
      <c r="B29" s="58"/>
      <c r="C29" s="58"/>
      <c r="D29" s="58"/>
      <c r="E29" s="58"/>
      <c r="F29" s="58"/>
      <c r="G29" s="58"/>
      <c r="H29" s="58"/>
      <c r="I29" s="58"/>
    </row>
    <row r="30" spans="2:5" ht="15">
      <c r="B30" s="76" t="s">
        <v>11</v>
      </c>
      <c r="C30" s="77"/>
      <c r="D30" s="76" t="s">
        <v>32</v>
      </c>
      <c r="E30" s="77"/>
    </row>
    <row r="31" spans="2:5" ht="15">
      <c r="B31" s="76" t="s">
        <v>33</v>
      </c>
      <c r="C31" s="77"/>
      <c r="D31" s="76" t="s">
        <v>34</v>
      </c>
      <c r="E31" s="77"/>
    </row>
    <row r="32" spans="2:5" ht="12.75" customHeight="1">
      <c r="B32" s="74">
        <f>IF(E23&lt;&gt;"",E22/E23,"")</f>
      </c>
      <c r="C32" s="75"/>
      <c r="D32" s="94"/>
      <c r="E32" s="95"/>
    </row>
    <row r="33" spans="1:9" ht="14.25">
      <c r="A33" s="57" t="s">
        <v>35</v>
      </c>
      <c r="B33" s="58"/>
      <c r="C33" s="58"/>
      <c r="D33" s="58"/>
      <c r="E33" s="58"/>
      <c r="F33" s="58"/>
      <c r="G33" s="58"/>
      <c r="H33" s="58"/>
      <c r="I33" s="58"/>
    </row>
    <row r="34" spans="2:9" ht="15">
      <c r="B34" s="76" t="s">
        <v>36</v>
      </c>
      <c r="C34" s="77"/>
      <c r="D34" s="76" t="s">
        <v>37</v>
      </c>
      <c r="E34" s="77"/>
      <c r="F34" s="76" t="s">
        <v>27</v>
      </c>
      <c r="G34" s="77"/>
      <c r="H34" s="76" t="s">
        <v>38</v>
      </c>
      <c r="I34" s="77"/>
    </row>
    <row r="35" spans="2:9" ht="15">
      <c r="B35" s="76" t="s">
        <v>39</v>
      </c>
      <c r="C35" s="77"/>
      <c r="D35" s="76" t="s">
        <v>40</v>
      </c>
      <c r="E35" s="77"/>
      <c r="F35" s="76" t="s">
        <v>41</v>
      </c>
      <c r="G35" s="77"/>
      <c r="H35" s="76" t="s">
        <v>42</v>
      </c>
      <c r="I35" s="77"/>
    </row>
    <row r="36" spans="2:9" ht="15">
      <c r="B36" s="76" t="s">
        <v>33</v>
      </c>
      <c r="C36" s="77"/>
      <c r="D36" s="76" t="s">
        <v>33</v>
      </c>
      <c r="E36" s="77"/>
      <c r="F36" s="76" t="s">
        <v>43</v>
      </c>
      <c r="G36" s="77"/>
      <c r="H36" s="76" t="s">
        <v>44</v>
      </c>
      <c r="I36" s="77"/>
    </row>
    <row r="37" spans="2:9" ht="12.75" customHeight="1">
      <c r="B37" s="74">
        <f>IF(E21&lt;&gt;"",E21,"")</f>
      </c>
      <c r="C37" s="75"/>
      <c r="D37" s="74">
        <f>IF(B32&lt;&gt;"",B32,"")</f>
      </c>
      <c r="E37" s="75"/>
      <c r="F37" s="98"/>
      <c r="G37" s="99"/>
      <c r="H37" s="96"/>
      <c r="I37" s="97"/>
    </row>
    <row r="38" spans="1:9" ht="14.25">
      <c r="A38" s="57" t="s">
        <v>45</v>
      </c>
      <c r="B38" s="58"/>
      <c r="C38" s="58"/>
      <c r="D38" s="58"/>
      <c r="E38" s="58"/>
      <c r="F38" s="58"/>
      <c r="G38" s="58"/>
      <c r="H38" s="58"/>
      <c r="I38" s="58"/>
    </row>
    <row r="39" spans="2:9" ht="12.75" customHeight="1">
      <c r="B39" s="76" t="s">
        <v>46</v>
      </c>
      <c r="C39" s="77"/>
      <c r="D39" s="94"/>
      <c r="E39" s="95"/>
      <c r="F39" s="47" t="s">
        <v>12</v>
      </c>
      <c r="G39" s="48"/>
      <c r="H39" s="76" t="s">
        <v>47</v>
      </c>
      <c r="I39" s="77"/>
    </row>
    <row r="40" spans="2:9" ht="12.75" customHeight="1">
      <c r="B40" s="76" t="s">
        <v>48</v>
      </c>
      <c r="C40" s="77"/>
      <c r="D40" s="94"/>
      <c r="E40" s="95"/>
      <c r="F40" s="47" t="s">
        <v>12</v>
      </c>
      <c r="G40" s="48"/>
      <c r="H40" s="76" t="s">
        <v>49</v>
      </c>
      <c r="I40" s="77"/>
    </row>
    <row r="41" spans="1:9" ht="14.25">
      <c r="A41" s="57" t="s">
        <v>50</v>
      </c>
      <c r="B41" s="58"/>
      <c r="C41" s="58"/>
      <c r="D41" s="58"/>
      <c r="E41" s="58"/>
      <c r="F41" s="58"/>
      <c r="G41" s="58"/>
      <c r="H41" s="58"/>
      <c r="I41" s="58"/>
    </row>
    <row r="42" spans="2:10" ht="15">
      <c r="B42" s="76" t="s">
        <v>51</v>
      </c>
      <c r="C42" s="77"/>
      <c r="D42" s="76" t="s">
        <v>52</v>
      </c>
      <c r="E42" s="77"/>
      <c r="F42" s="13" t="s">
        <v>53</v>
      </c>
      <c r="G42" s="76" t="s">
        <v>54</v>
      </c>
      <c r="H42" s="77"/>
      <c r="I42" s="76" t="s">
        <v>55</v>
      </c>
      <c r="J42" s="77"/>
    </row>
    <row r="43" spans="2:10" ht="15">
      <c r="B43" s="76"/>
      <c r="C43" s="77"/>
      <c r="D43" s="76" t="s">
        <v>34</v>
      </c>
      <c r="E43" s="77"/>
      <c r="F43" s="11"/>
      <c r="G43" s="76" t="s">
        <v>56</v>
      </c>
      <c r="H43" s="77"/>
      <c r="I43" s="76" t="s">
        <v>43</v>
      </c>
      <c r="J43" s="77"/>
    </row>
    <row r="44" spans="2:10" ht="14.25" customHeight="1">
      <c r="B44" s="74">
        <f>IF(B27&lt;&gt;"",B27,"")</f>
      </c>
      <c r="C44" s="75"/>
      <c r="D44" s="74">
        <f>IF(F27&lt;&gt;"",F27,"")</f>
      </c>
      <c r="E44" s="75"/>
      <c r="F44" s="14"/>
      <c r="G44" s="74">
        <f>IF(D39&lt;&gt;"",D39,"")</f>
      </c>
      <c r="H44" s="75"/>
      <c r="I44" s="74">
        <f>IF(G44&lt;&gt;"",G44*D44,"")</f>
      </c>
      <c r="J44" s="75"/>
    </row>
    <row r="45" spans="1:9" ht="14.25">
      <c r="A45" s="57" t="s">
        <v>57</v>
      </c>
      <c r="B45" s="58"/>
      <c r="C45" s="58"/>
      <c r="D45" s="58"/>
      <c r="E45" s="58"/>
      <c r="F45" s="58"/>
      <c r="G45" s="58"/>
      <c r="H45" s="58"/>
      <c r="I45" s="58"/>
    </row>
    <row r="46" spans="2:6" ht="15" customHeight="1">
      <c r="B46" s="47" t="s">
        <v>108</v>
      </c>
      <c r="C46" s="48"/>
      <c r="D46" s="49"/>
      <c r="E46" s="25">
        <f>IF(F37&lt;&gt;"",F37,"")</f>
      </c>
      <c r="F46" s="4" t="s">
        <v>58</v>
      </c>
    </row>
    <row r="47" spans="2:6" ht="15" customHeight="1">
      <c r="B47" s="47" t="s">
        <v>109</v>
      </c>
      <c r="C47" s="48"/>
      <c r="D47" s="49"/>
      <c r="E47" s="25">
        <f>IF(I44&lt;&gt;"",I44,"")</f>
      </c>
      <c r="F47" s="4" t="s">
        <v>58</v>
      </c>
    </row>
    <row r="48" spans="2:6" ht="15" customHeight="1">
      <c r="B48" s="47" t="s">
        <v>59</v>
      </c>
      <c r="C48" s="48"/>
      <c r="D48" s="49"/>
      <c r="E48" s="25">
        <f>IF(E46&lt;&gt;"",E46-E47,"")</f>
      </c>
      <c r="F48" s="4"/>
    </row>
    <row r="49" spans="1:9" ht="14.25">
      <c r="A49" s="57" t="s">
        <v>60</v>
      </c>
      <c r="B49" s="58"/>
      <c r="C49" s="58"/>
      <c r="D49" s="58"/>
      <c r="E49" s="58"/>
      <c r="F49" s="58"/>
      <c r="G49" s="58"/>
      <c r="H49" s="58"/>
      <c r="I49" s="58"/>
    </row>
    <row r="50" spans="2:8" ht="15" customHeight="1">
      <c r="B50" s="59" t="s">
        <v>61</v>
      </c>
      <c r="C50" s="64"/>
      <c r="D50" s="64"/>
      <c r="E50" s="64"/>
      <c r="F50" s="26">
        <f>IF(F28&lt;&gt;"",F28,"")</f>
      </c>
      <c r="G50" s="47" t="s">
        <v>62</v>
      </c>
      <c r="H50" s="48"/>
    </row>
    <row r="51" spans="2:8" ht="15" customHeight="1">
      <c r="B51" s="59" t="s">
        <v>63</v>
      </c>
      <c r="C51" s="64"/>
      <c r="D51" s="64"/>
      <c r="E51" s="64"/>
      <c r="F51" s="26">
        <f>IF(D40&lt;&gt;"",D40,"")</f>
      </c>
      <c r="G51" s="47" t="s">
        <v>12</v>
      </c>
      <c r="H51" s="48"/>
    </row>
    <row r="52" spans="2:8" ht="15" customHeight="1">
      <c r="B52" s="16" t="s">
        <v>67</v>
      </c>
      <c r="C52" s="26">
        <f>IF(F27&lt;&gt;"",F27,"")</f>
      </c>
      <c r="D52" s="59" t="s">
        <v>66</v>
      </c>
      <c r="E52" s="64"/>
      <c r="F52" s="26">
        <f>IF(C52&lt;&gt;"",F51*C52,"")</f>
      </c>
      <c r="G52" s="47" t="s">
        <v>62</v>
      </c>
      <c r="H52" s="48"/>
    </row>
    <row r="53" spans="2:8" ht="15" customHeight="1">
      <c r="B53" s="59" t="s">
        <v>64</v>
      </c>
      <c r="C53" s="64"/>
      <c r="D53" s="64"/>
      <c r="E53" s="64"/>
      <c r="F53" s="26">
        <f>IF(F50&lt;&gt;"",F50-F52,"")</f>
      </c>
      <c r="G53" s="47" t="s">
        <v>65</v>
      </c>
      <c r="H53" s="48"/>
    </row>
    <row r="54" spans="1:9" ht="14.25">
      <c r="A54" s="57" t="s">
        <v>68</v>
      </c>
      <c r="B54" s="58"/>
      <c r="C54" s="58"/>
      <c r="D54" s="58"/>
      <c r="E54" s="58"/>
      <c r="F54" s="58"/>
      <c r="G54" s="58"/>
      <c r="H54" s="58"/>
      <c r="I54" s="58"/>
    </row>
    <row r="55" spans="2:10" ht="15">
      <c r="B55" s="76" t="s">
        <v>59</v>
      </c>
      <c r="C55" s="77"/>
      <c r="D55" s="25">
        <f>E48</f>
      </c>
      <c r="E55" s="47" t="s">
        <v>110</v>
      </c>
      <c r="F55" s="48"/>
      <c r="G55" s="49"/>
      <c r="H55" s="26">
        <f>F53</f>
      </c>
      <c r="I55" s="76" t="s">
        <v>69</v>
      </c>
      <c r="J55" s="77"/>
    </row>
    <row r="56" spans="2:10" ht="15">
      <c r="B56" s="17" t="s">
        <v>70</v>
      </c>
      <c r="C56" s="26">
        <f>IF(H55&lt;&gt;"",D55/H55,"")</f>
      </c>
      <c r="D56" s="76" t="s">
        <v>71</v>
      </c>
      <c r="E56" s="77"/>
      <c r="F56" s="26">
        <f>IF(F28&lt;&gt;"",F28,"")</f>
      </c>
      <c r="G56" s="76" t="s">
        <v>69</v>
      </c>
      <c r="H56" s="77"/>
      <c r="I56" s="90"/>
      <c r="J56" s="92"/>
    </row>
    <row r="57" spans="2:10" ht="15">
      <c r="B57" s="17" t="s">
        <v>70</v>
      </c>
      <c r="C57" s="25">
        <f>IF(C56&lt;&gt;"",C56*F56,"")</f>
      </c>
      <c r="D57" s="76" t="s">
        <v>72</v>
      </c>
      <c r="E57" s="77"/>
      <c r="F57" s="90"/>
      <c r="G57" s="91"/>
      <c r="H57" s="91"/>
      <c r="I57" s="91"/>
      <c r="J57" s="92"/>
    </row>
    <row r="58" spans="1:9" ht="14.25">
      <c r="A58" s="57" t="s">
        <v>73</v>
      </c>
      <c r="B58" s="58"/>
      <c r="C58" s="58"/>
      <c r="D58" s="58"/>
      <c r="E58" s="58"/>
      <c r="F58" s="58"/>
      <c r="G58" s="58"/>
      <c r="H58" s="58"/>
      <c r="I58" s="58"/>
    </row>
    <row r="59" spans="2:7" ht="15" customHeight="1">
      <c r="B59" s="47" t="s">
        <v>105</v>
      </c>
      <c r="C59" s="48"/>
      <c r="D59" s="49"/>
      <c r="E59" s="25">
        <f>E46</f>
      </c>
      <c r="F59" s="76" t="s">
        <v>72</v>
      </c>
      <c r="G59" s="77"/>
    </row>
    <row r="60" spans="2:7" ht="15" customHeight="1">
      <c r="B60" s="47" t="s">
        <v>106</v>
      </c>
      <c r="C60" s="47"/>
      <c r="D60" s="47"/>
      <c r="E60" s="25">
        <f>C57</f>
      </c>
      <c r="F60" s="76" t="s">
        <v>62</v>
      </c>
      <c r="G60" s="76"/>
    </row>
    <row r="61" spans="2:7" ht="15" customHeight="1">
      <c r="B61" s="93" t="s">
        <v>75</v>
      </c>
      <c r="C61" s="93"/>
      <c r="D61" s="93"/>
      <c r="E61" s="25">
        <f>IF(E59&lt;&gt;"",E59-E60,"")</f>
      </c>
      <c r="F61" s="76" t="s">
        <v>72</v>
      </c>
      <c r="G61" s="76"/>
    </row>
    <row r="62" spans="2:7" ht="15" customHeight="1">
      <c r="B62" s="47" t="s">
        <v>107</v>
      </c>
      <c r="C62" s="47"/>
      <c r="D62" s="47"/>
      <c r="E62" s="26">
        <f>IF(F27&lt;&gt;"",E61/F27,"")</f>
      </c>
      <c r="F62" s="76" t="s">
        <v>74</v>
      </c>
      <c r="G62" s="76"/>
    </row>
    <row r="63" spans="1:9" ht="14.25">
      <c r="A63" s="57" t="s">
        <v>76</v>
      </c>
      <c r="B63" s="58"/>
      <c r="C63" s="58"/>
      <c r="D63" s="58"/>
      <c r="E63" s="58"/>
      <c r="F63" s="58"/>
      <c r="G63" s="58"/>
      <c r="H63" s="58"/>
      <c r="I63" s="58"/>
    </row>
    <row r="64" spans="2:10" ht="14.25" customHeight="1">
      <c r="B64" s="62" t="s">
        <v>77</v>
      </c>
      <c r="C64" s="63"/>
      <c r="D64" s="62" t="s">
        <v>78</v>
      </c>
      <c r="E64" s="63"/>
      <c r="F64" s="59"/>
      <c r="G64" s="62" t="s">
        <v>27</v>
      </c>
      <c r="H64" s="63"/>
      <c r="I64" s="59"/>
      <c r="J64" s="64"/>
    </row>
    <row r="65" spans="2:10" ht="15" customHeight="1">
      <c r="B65" s="60"/>
      <c r="C65" s="61"/>
      <c r="D65" s="60" t="s">
        <v>56</v>
      </c>
      <c r="E65" s="61"/>
      <c r="F65" s="59"/>
      <c r="G65" s="60" t="s">
        <v>79</v>
      </c>
      <c r="H65" s="61"/>
      <c r="I65" s="59"/>
      <c r="J65" s="64"/>
    </row>
    <row r="66" spans="2:10" ht="15" customHeight="1">
      <c r="B66" s="74">
        <f>IF(B$27&lt;&gt;"",B$27,"")</f>
      </c>
      <c r="C66" s="75"/>
      <c r="D66" s="78">
        <f>E62</f>
      </c>
      <c r="E66" s="75"/>
      <c r="F66" s="4"/>
      <c r="G66" s="67">
        <f>IF(F27&lt;&gt;"",D66*F27,"")</f>
      </c>
      <c r="H66" s="68"/>
      <c r="I66" s="59"/>
      <c r="J66" s="65"/>
    </row>
    <row r="67" spans="2:10" ht="15" customHeight="1">
      <c r="B67" s="74">
        <f>IF(B$28&lt;&gt;"",B$28,"")</f>
      </c>
      <c r="C67" s="75"/>
      <c r="D67" s="78">
        <f>C56</f>
      </c>
      <c r="E67" s="75"/>
      <c r="F67" s="4"/>
      <c r="G67" s="67">
        <f>IF(F28&lt;&gt;"",D67*F28,"")</f>
      </c>
      <c r="H67" s="68"/>
      <c r="I67" s="59"/>
      <c r="J67" s="65"/>
    </row>
    <row r="68" spans="2:10" ht="15" customHeight="1">
      <c r="B68" s="76" t="s">
        <v>80</v>
      </c>
      <c r="C68" s="77"/>
      <c r="D68" s="78">
        <f>IF(D66&lt;&gt;"",D66+D67,"")</f>
      </c>
      <c r="E68" s="75"/>
      <c r="F68" s="10"/>
      <c r="G68" s="78">
        <f>IF(G66&lt;&gt;"",G66+G67,"")</f>
      </c>
      <c r="H68" s="75"/>
      <c r="I68" s="59"/>
      <c r="J68" s="65"/>
    </row>
    <row r="69" spans="2:11" ht="15" customHeight="1">
      <c r="B69" s="59" t="s">
        <v>81</v>
      </c>
      <c r="C69" s="66"/>
      <c r="D69" s="66"/>
      <c r="E69" s="66"/>
      <c r="F69" s="66"/>
      <c r="G69" s="78">
        <f>IF(D68&lt;&gt;"",G68/D68,"")</f>
      </c>
      <c r="H69" s="75"/>
      <c r="I69" s="59" t="s">
        <v>69</v>
      </c>
      <c r="J69" s="65"/>
      <c r="K69" s="3"/>
    </row>
    <row r="70" spans="2:10" ht="15" customHeight="1">
      <c r="B70" s="71" t="s">
        <v>32</v>
      </c>
      <c r="C70" s="72"/>
      <c r="D70" s="72"/>
      <c r="E70" s="72"/>
      <c r="F70" s="73"/>
      <c r="G70" s="69">
        <f>IF(D32&lt;&gt;"",D32,"")</f>
      </c>
      <c r="H70" s="70"/>
      <c r="I70" s="59" t="s">
        <v>69</v>
      </c>
      <c r="J70" s="65"/>
    </row>
    <row r="71" spans="2:12" ht="15" customHeight="1">
      <c r="B71" s="18"/>
      <c r="C71" s="27"/>
      <c r="D71" s="27"/>
      <c r="E71" s="27"/>
      <c r="F71" s="27"/>
      <c r="G71" s="79">
        <f>IF(G69&lt;&gt;"",IF(ABS(G70-G69)&lt;0.5,"OK","Re-ration"),"")</f>
      </c>
      <c r="H71" s="80"/>
      <c r="I71" s="28"/>
      <c r="J71" s="29"/>
      <c r="K71" s="28"/>
      <c r="L71" s="30"/>
    </row>
    <row r="72" spans="1:9" ht="14.25">
      <c r="A72" s="57" t="s">
        <v>82</v>
      </c>
      <c r="B72" s="58"/>
      <c r="C72" s="58"/>
      <c r="D72" s="58"/>
      <c r="E72" s="58"/>
      <c r="F72" s="58"/>
      <c r="G72" s="58"/>
      <c r="H72" s="58"/>
      <c r="I72" s="58"/>
    </row>
    <row r="73" spans="2:12" ht="15" customHeight="1">
      <c r="B73" s="62" t="s">
        <v>77</v>
      </c>
      <c r="C73" s="63"/>
      <c r="D73" s="37" t="s">
        <v>83</v>
      </c>
      <c r="E73" s="44" t="s">
        <v>28</v>
      </c>
      <c r="F73" s="45"/>
      <c r="G73" s="45"/>
      <c r="H73" s="46"/>
      <c r="I73" s="18"/>
      <c r="L73" s="3"/>
    </row>
    <row r="74" spans="2:9" ht="15" customHeight="1">
      <c r="B74" s="60"/>
      <c r="C74" s="61"/>
      <c r="D74" s="36"/>
      <c r="E74" s="56" t="s">
        <v>111</v>
      </c>
      <c r="F74" s="42"/>
      <c r="G74" s="42"/>
      <c r="H74" s="43"/>
      <c r="I74" s="12"/>
    </row>
    <row r="75" spans="2:9" ht="15" customHeight="1">
      <c r="B75" s="74">
        <f>IF(B$27&lt;&gt;"",B$27,"")</f>
      </c>
      <c r="C75" s="75"/>
      <c r="D75" s="26">
        <f>D66</f>
      </c>
      <c r="E75" s="10"/>
      <c r="F75" s="31">
        <f>IF(H27&lt;&gt;"",D75*H27,"")</f>
      </c>
      <c r="G75" s="76"/>
      <c r="H75" s="77"/>
      <c r="I75" s="3"/>
    </row>
    <row r="76" spans="2:9" ht="15" customHeight="1">
      <c r="B76" s="74">
        <f>IF(B$28&lt;&gt;"",B$28,"")</f>
      </c>
      <c r="C76" s="75"/>
      <c r="D76" s="26">
        <f>D67</f>
      </c>
      <c r="E76" s="10"/>
      <c r="F76" s="31">
        <f>IF(H28&lt;&gt;"",D76*H28,"")</f>
      </c>
      <c r="G76" s="76"/>
      <c r="H76" s="77"/>
      <c r="I76" s="3"/>
    </row>
    <row r="77" spans="2:9" ht="15" customHeight="1">
      <c r="B77" s="76" t="s">
        <v>80</v>
      </c>
      <c r="C77" s="77"/>
      <c r="D77" s="26">
        <f>D68</f>
      </c>
      <c r="E77" s="10"/>
      <c r="F77" s="31">
        <f>IF(F75&lt;&gt;"",F75+F76,"")</f>
      </c>
      <c r="G77" s="76"/>
      <c r="H77" s="77"/>
      <c r="I77" s="3"/>
    </row>
    <row r="78" spans="2:10" ht="15" customHeight="1">
      <c r="B78" s="47" t="s">
        <v>84</v>
      </c>
      <c r="C78" s="48"/>
      <c r="D78" s="49"/>
      <c r="E78" s="32">
        <f>IF(D77&lt;&gt;"",F77/D77,"")</f>
      </c>
      <c r="F78" s="11" t="s">
        <v>97</v>
      </c>
      <c r="G78" s="81">
        <f>IF(H37&lt;&gt;"",IF(OR((E78-H37)&gt;0.02,(E78-H37&lt;-0.01)),"Re-ration","OK"),"")</f>
      </c>
      <c r="H78" s="80"/>
      <c r="J78" s="33" t="s">
        <v>98</v>
      </c>
    </row>
    <row r="79" spans="1:9" ht="14.25">
      <c r="A79" s="57" t="s">
        <v>85</v>
      </c>
      <c r="B79" s="58"/>
      <c r="C79" s="58"/>
      <c r="D79" s="58"/>
      <c r="E79" s="58"/>
      <c r="F79" s="58"/>
      <c r="G79" s="58"/>
      <c r="H79" s="58"/>
      <c r="I79" s="58"/>
    </row>
    <row r="80" spans="2:11" ht="15" customHeight="1">
      <c r="B80" s="62" t="s">
        <v>77</v>
      </c>
      <c r="C80" s="63"/>
      <c r="D80" s="37" t="s">
        <v>83</v>
      </c>
      <c r="E80" s="37" t="s">
        <v>86</v>
      </c>
      <c r="F80" s="62" t="s">
        <v>87</v>
      </c>
      <c r="G80" s="63"/>
      <c r="H80" s="50"/>
      <c r="I80" s="37" t="s">
        <v>70</v>
      </c>
      <c r="J80" s="62" t="s">
        <v>88</v>
      </c>
      <c r="K80" s="63"/>
    </row>
    <row r="81" spans="2:11" ht="30">
      <c r="B81" s="60"/>
      <c r="C81" s="61"/>
      <c r="D81" s="36" t="s">
        <v>89</v>
      </c>
      <c r="E81" s="36"/>
      <c r="F81" s="60"/>
      <c r="G81" s="61"/>
      <c r="H81" s="82"/>
      <c r="I81" s="36"/>
      <c r="J81" s="60" t="s">
        <v>89</v>
      </c>
      <c r="K81" s="61"/>
    </row>
    <row r="82" spans="2:11" ht="15" customHeight="1">
      <c r="B82" s="74">
        <f>IF(B$27&lt;&gt;"",B$27,"")</f>
      </c>
      <c r="C82" s="75"/>
      <c r="D82" s="26">
        <f>D75</f>
      </c>
      <c r="E82" s="20"/>
      <c r="F82" s="83">
        <f>IF(D27&lt;&gt;"",D27,"")</f>
      </c>
      <c r="G82" s="75"/>
      <c r="H82" s="84"/>
      <c r="I82" s="20"/>
      <c r="J82" s="78">
        <f>IF(F82&lt;&gt;"",D82/F82,"")</f>
      </c>
      <c r="K82" s="85"/>
    </row>
    <row r="83" spans="2:11" ht="15" customHeight="1">
      <c r="B83" s="74">
        <f>IF(B$28&lt;&gt;"",B$28,"")</f>
      </c>
      <c r="C83" s="75"/>
      <c r="D83" s="26">
        <f>D76</f>
      </c>
      <c r="E83" s="20"/>
      <c r="F83" s="83">
        <f>IF(D28&lt;&gt;"",D28,"")</f>
      </c>
      <c r="G83" s="75"/>
      <c r="H83" s="84"/>
      <c r="I83" s="20"/>
      <c r="J83" s="78">
        <f>IF(F83&lt;&gt;"",D83/F83,"")</f>
      </c>
      <c r="K83" s="85"/>
    </row>
    <row r="84" spans="1:9" ht="15">
      <c r="A84" s="57" t="s">
        <v>90</v>
      </c>
      <c r="B84" s="58"/>
      <c r="C84" s="58"/>
      <c r="D84" s="58"/>
      <c r="E84" s="58"/>
      <c r="F84" s="58"/>
      <c r="G84" s="58"/>
      <c r="H84" s="58"/>
      <c r="I84" s="58"/>
    </row>
    <row r="85" spans="2:14" ht="28.5">
      <c r="B85" s="62" t="s">
        <v>77</v>
      </c>
      <c r="C85" s="63"/>
      <c r="D85" s="37" t="s">
        <v>91</v>
      </c>
      <c r="E85" s="37" t="s">
        <v>53</v>
      </c>
      <c r="F85" s="35" t="s">
        <v>92</v>
      </c>
      <c r="G85" s="37" t="s">
        <v>70</v>
      </c>
      <c r="H85" s="62" t="s">
        <v>93</v>
      </c>
      <c r="I85" s="63"/>
      <c r="J85" s="37" t="s">
        <v>53</v>
      </c>
      <c r="K85" s="37" t="s">
        <v>94</v>
      </c>
      <c r="L85" s="37" t="s">
        <v>70</v>
      </c>
      <c r="M85" s="62" t="s">
        <v>95</v>
      </c>
      <c r="N85" s="63"/>
    </row>
    <row r="86" spans="2:14" ht="15">
      <c r="B86" s="60"/>
      <c r="C86" s="61"/>
      <c r="D86" s="36" t="s">
        <v>33</v>
      </c>
      <c r="E86" s="36"/>
      <c r="F86" s="36"/>
      <c r="G86" s="36"/>
      <c r="H86" s="60" t="s">
        <v>33</v>
      </c>
      <c r="I86" s="61"/>
      <c r="J86" s="36"/>
      <c r="K86" s="36"/>
      <c r="L86" s="36"/>
      <c r="M86" s="60" t="s">
        <v>112</v>
      </c>
      <c r="N86" s="61"/>
    </row>
    <row r="87" spans="2:14" ht="15" customHeight="1">
      <c r="B87" s="74">
        <f>IF(B$27&lt;&gt;"",B$27,"")</f>
      </c>
      <c r="C87" s="75"/>
      <c r="D87" s="26">
        <f>J82</f>
      </c>
      <c r="E87" s="14"/>
      <c r="F87" s="26">
        <f>IF(E23&lt;&gt;"",E23,"")</f>
      </c>
      <c r="G87" s="14"/>
      <c r="H87" s="69">
        <f>IF(F87&lt;&gt;"",D87*F87,"")</f>
      </c>
      <c r="I87" s="70"/>
      <c r="J87" s="14"/>
      <c r="K87" s="24"/>
      <c r="L87" s="14"/>
      <c r="M87" s="78">
        <f>IF(AND(K87&lt;&gt;"",H87&lt;&gt;""),K87*H87/1000,"")</f>
      </c>
      <c r="N87" s="85"/>
    </row>
    <row r="88" spans="2:14" ht="15" customHeight="1">
      <c r="B88" s="74">
        <f>IF(B$28&lt;&gt;"",B$28,"")</f>
      </c>
      <c r="C88" s="75"/>
      <c r="D88" s="26">
        <f>J83</f>
      </c>
      <c r="E88" s="14"/>
      <c r="F88" s="34"/>
      <c r="G88" s="14"/>
      <c r="H88" s="69">
        <f>IF(F87&lt;&gt;"",D88*F87,"")</f>
      </c>
      <c r="I88" s="70"/>
      <c r="J88" s="14"/>
      <c r="K88" s="14"/>
      <c r="L88" s="14"/>
      <c r="M88" s="78">
        <f>IF(AND(K87&lt;&gt;"",H88&lt;&gt;""),K87*H88/1000,"")</f>
      </c>
      <c r="N88" s="85"/>
    </row>
    <row r="89" s="38" customFormat="1" ht="12.75">
      <c r="A89" s="38" t="s">
        <v>103</v>
      </c>
    </row>
    <row r="90" spans="2:6" s="38" customFormat="1" ht="12.75">
      <c r="B90" s="52" t="s">
        <v>100</v>
      </c>
      <c r="C90" s="53"/>
      <c r="D90" s="39" t="s">
        <v>101</v>
      </c>
      <c r="E90" s="54" t="s">
        <v>102</v>
      </c>
      <c r="F90" s="55"/>
    </row>
    <row r="92" ht="12.75">
      <c r="B92" s="116" t="s">
        <v>118</v>
      </c>
    </row>
    <row r="93" spans="8:11" ht="12.75">
      <c r="H93" s="117" t="s">
        <v>119</v>
      </c>
      <c r="I93" s="118"/>
      <c r="J93" s="118"/>
      <c r="K93" s="118"/>
    </row>
  </sheetData>
  <sheetProtection password="CC74" sheet="1" objects="1" scenarios="1"/>
  <protectedRanges>
    <protectedRange sqref="K87" name="Group size"/>
    <protectedRange sqref="D39:E40" name="Intakes"/>
    <protectedRange sqref="F37:I37" name="Requirements"/>
    <protectedRange sqref="D32" name="RationMD"/>
    <protectedRange sqref="B27:I28" name="Feed details"/>
    <protectedRange sqref="E18:E20" name="Animal details"/>
  </protectedRanges>
  <mergeCells count="190">
    <mergeCell ref="H93:K93"/>
    <mergeCell ref="C15:L15"/>
    <mergeCell ref="A7:I7"/>
    <mergeCell ref="B8:J8"/>
    <mergeCell ref="B9:J9"/>
    <mergeCell ref="B10:J10"/>
    <mergeCell ref="B11:J11"/>
    <mergeCell ref="B12:J12"/>
    <mergeCell ref="B14:J14"/>
    <mergeCell ref="B13:J13"/>
    <mergeCell ref="B23:D23"/>
    <mergeCell ref="A17:I17"/>
    <mergeCell ref="B18:D18"/>
    <mergeCell ref="B19:D19"/>
    <mergeCell ref="G19:I19"/>
    <mergeCell ref="G18:I18"/>
    <mergeCell ref="G20:I20"/>
    <mergeCell ref="B20:D20"/>
    <mergeCell ref="B21:D21"/>
    <mergeCell ref="B22:D22"/>
    <mergeCell ref="B3:J3"/>
    <mergeCell ref="B4:J4"/>
    <mergeCell ref="A24:I24"/>
    <mergeCell ref="B25:C25"/>
    <mergeCell ref="D25:E25"/>
    <mergeCell ref="F25:G25"/>
    <mergeCell ref="H25:I25"/>
    <mergeCell ref="G21:I21"/>
    <mergeCell ref="G22:I22"/>
    <mergeCell ref="G23:I23"/>
    <mergeCell ref="H26:I26"/>
    <mergeCell ref="D26:E26"/>
    <mergeCell ref="B27:C27"/>
    <mergeCell ref="H27:I27"/>
    <mergeCell ref="H28:I28"/>
    <mergeCell ref="B26:C26"/>
    <mergeCell ref="A29:I29"/>
    <mergeCell ref="B30:C30"/>
    <mergeCell ref="B28:C28"/>
    <mergeCell ref="D27:E27"/>
    <mergeCell ref="D28:E28"/>
    <mergeCell ref="F27:G27"/>
    <mergeCell ref="F28:G28"/>
    <mergeCell ref="F26:G26"/>
    <mergeCell ref="B31:C31"/>
    <mergeCell ref="B32:C32"/>
    <mergeCell ref="D30:E30"/>
    <mergeCell ref="D31:E31"/>
    <mergeCell ref="D32:E32"/>
    <mergeCell ref="A33:I33"/>
    <mergeCell ref="A38:I38"/>
    <mergeCell ref="B34:C34"/>
    <mergeCell ref="B35:C35"/>
    <mergeCell ref="B36:C36"/>
    <mergeCell ref="B37:C37"/>
    <mergeCell ref="D34:E34"/>
    <mergeCell ref="D35:E35"/>
    <mergeCell ref="D36:E36"/>
    <mergeCell ref="D37:E37"/>
    <mergeCell ref="F34:G34"/>
    <mergeCell ref="F36:G36"/>
    <mergeCell ref="F37:G37"/>
    <mergeCell ref="F35:G35"/>
    <mergeCell ref="H34:I34"/>
    <mergeCell ref="H35:I35"/>
    <mergeCell ref="H36:I36"/>
    <mergeCell ref="H37:I37"/>
    <mergeCell ref="B39:C39"/>
    <mergeCell ref="B40:C40"/>
    <mergeCell ref="D39:E39"/>
    <mergeCell ref="D40:E40"/>
    <mergeCell ref="F39:G39"/>
    <mergeCell ref="F40:G40"/>
    <mergeCell ref="H39:I39"/>
    <mergeCell ref="H40:I40"/>
    <mergeCell ref="A41:I41"/>
    <mergeCell ref="B42:C42"/>
    <mergeCell ref="B43:C43"/>
    <mergeCell ref="B44:C44"/>
    <mergeCell ref="D42:E42"/>
    <mergeCell ref="D43:E43"/>
    <mergeCell ref="D44:E44"/>
    <mergeCell ref="G42:H42"/>
    <mergeCell ref="G43:H43"/>
    <mergeCell ref="G44:H44"/>
    <mergeCell ref="I42:J42"/>
    <mergeCell ref="I43:J43"/>
    <mergeCell ref="I44:J44"/>
    <mergeCell ref="A49:I49"/>
    <mergeCell ref="A45:I45"/>
    <mergeCell ref="B46:D46"/>
    <mergeCell ref="B47:D47"/>
    <mergeCell ref="B48:D48"/>
    <mergeCell ref="B50:E50"/>
    <mergeCell ref="D52:E52"/>
    <mergeCell ref="B51:E51"/>
    <mergeCell ref="B53:E53"/>
    <mergeCell ref="G50:H50"/>
    <mergeCell ref="G51:H51"/>
    <mergeCell ref="G52:H52"/>
    <mergeCell ref="G53:H53"/>
    <mergeCell ref="E55:G55"/>
    <mergeCell ref="I55:J55"/>
    <mergeCell ref="D56:E56"/>
    <mergeCell ref="D57:E57"/>
    <mergeCell ref="F61:G61"/>
    <mergeCell ref="F62:G62"/>
    <mergeCell ref="B59:D59"/>
    <mergeCell ref="B60:D60"/>
    <mergeCell ref="B61:D61"/>
    <mergeCell ref="B62:D62"/>
    <mergeCell ref="B5:J5"/>
    <mergeCell ref="D1:F1"/>
    <mergeCell ref="F59:G59"/>
    <mergeCell ref="F60:G60"/>
    <mergeCell ref="G56:H56"/>
    <mergeCell ref="F57:J57"/>
    <mergeCell ref="I56:J56"/>
    <mergeCell ref="A58:I58"/>
    <mergeCell ref="A54:I54"/>
    <mergeCell ref="B55:C55"/>
    <mergeCell ref="B88:C88"/>
    <mergeCell ref="H88:I88"/>
    <mergeCell ref="M85:N85"/>
    <mergeCell ref="M86:N86"/>
    <mergeCell ref="M87:N87"/>
    <mergeCell ref="M88:N88"/>
    <mergeCell ref="B85:C85"/>
    <mergeCell ref="B86:C86"/>
    <mergeCell ref="B87:C87"/>
    <mergeCell ref="H85:I85"/>
    <mergeCell ref="H86:I86"/>
    <mergeCell ref="H87:I87"/>
    <mergeCell ref="J80:K80"/>
    <mergeCell ref="J81:K81"/>
    <mergeCell ref="J82:K82"/>
    <mergeCell ref="J83:K83"/>
    <mergeCell ref="A84:I84"/>
    <mergeCell ref="B83:C83"/>
    <mergeCell ref="F83:H83"/>
    <mergeCell ref="B80:C80"/>
    <mergeCell ref="B81:C81"/>
    <mergeCell ref="B82:C82"/>
    <mergeCell ref="F80:H80"/>
    <mergeCell ref="F81:H81"/>
    <mergeCell ref="F82:H82"/>
    <mergeCell ref="B76:C76"/>
    <mergeCell ref="B77:C77"/>
    <mergeCell ref="B78:D78"/>
    <mergeCell ref="A79:I79"/>
    <mergeCell ref="G77:H77"/>
    <mergeCell ref="A72:I72"/>
    <mergeCell ref="B73:C73"/>
    <mergeCell ref="B74:C74"/>
    <mergeCell ref="B75:C75"/>
    <mergeCell ref="G68:H68"/>
    <mergeCell ref="G71:H71"/>
    <mergeCell ref="G78:H78"/>
    <mergeCell ref="B90:C90"/>
    <mergeCell ref="E90:F90"/>
    <mergeCell ref="G69:H69"/>
    <mergeCell ref="E74:H74"/>
    <mergeCell ref="E73:H73"/>
    <mergeCell ref="G75:H75"/>
    <mergeCell ref="G76:H76"/>
    <mergeCell ref="B66:C66"/>
    <mergeCell ref="B67:C67"/>
    <mergeCell ref="B68:C68"/>
    <mergeCell ref="D66:E66"/>
    <mergeCell ref="D67:E67"/>
    <mergeCell ref="D68:E68"/>
    <mergeCell ref="I69:J69"/>
    <mergeCell ref="I70:J70"/>
    <mergeCell ref="B69:F69"/>
    <mergeCell ref="G66:H66"/>
    <mergeCell ref="G67:H67"/>
    <mergeCell ref="G70:H70"/>
    <mergeCell ref="B70:F70"/>
    <mergeCell ref="I66:J66"/>
    <mergeCell ref="I67:J67"/>
    <mergeCell ref="I68:J68"/>
    <mergeCell ref="A63:I63"/>
    <mergeCell ref="F64:F65"/>
    <mergeCell ref="B65:C65"/>
    <mergeCell ref="B64:C64"/>
    <mergeCell ref="D64:E64"/>
    <mergeCell ref="D65:E65"/>
    <mergeCell ref="G64:H64"/>
    <mergeCell ref="G65:H65"/>
    <mergeCell ref="I64:J6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85">
      <selection activeCell="G103" sqref="G103"/>
    </sheetView>
  </sheetViews>
  <sheetFormatPr defaultColWidth="9.140625" defaultRowHeight="12.75"/>
  <cols>
    <col min="5" max="5" width="10.140625" style="0" customWidth="1"/>
    <col min="6" max="6" width="19.7109375" style="0" bestFit="1" customWidth="1"/>
  </cols>
  <sheetData>
    <row r="1" spans="4:10" ht="20.25">
      <c r="D1" s="88" t="s">
        <v>0</v>
      </c>
      <c r="E1" s="89"/>
      <c r="F1" s="89"/>
      <c r="G1" s="1" t="s">
        <v>1</v>
      </c>
      <c r="J1" t="s">
        <v>117</v>
      </c>
    </row>
    <row r="2" ht="12.75">
      <c r="A2" s="5" t="s">
        <v>22</v>
      </c>
    </row>
    <row r="3" spans="1:10" ht="15">
      <c r="A3" s="7"/>
      <c r="B3" s="86" t="s">
        <v>23</v>
      </c>
      <c r="C3" s="89"/>
      <c r="D3" s="89"/>
      <c r="E3" s="89"/>
      <c r="F3" s="89"/>
      <c r="G3" s="89"/>
      <c r="H3" s="89"/>
      <c r="I3" s="89"/>
      <c r="J3" s="89"/>
    </row>
    <row r="4" spans="1:10" ht="15">
      <c r="A4" s="9"/>
      <c r="B4" s="86" t="s">
        <v>99</v>
      </c>
      <c r="C4" s="89"/>
      <c r="D4" s="89"/>
      <c r="E4" s="89"/>
      <c r="F4" s="89"/>
      <c r="G4" s="89"/>
      <c r="H4" s="89"/>
      <c r="I4" s="89"/>
      <c r="J4" s="89"/>
    </row>
    <row r="5" spans="1:10" ht="15">
      <c r="A5" s="19"/>
      <c r="B5" s="86" t="s">
        <v>96</v>
      </c>
      <c r="C5" s="111"/>
      <c r="D5" s="111"/>
      <c r="E5" s="111"/>
      <c r="F5" s="111"/>
      <c r="G5" s="111"/>
      <c r="H5" s="111"/>
      <c r="I5" s="111"/>
      <c r="J5" s="111"/>
    </row>
    <row r="6" spans="1:10" ht="15">
      <c r="A6" s="22"/>
      <c r="B6" s="2"/>
      <c r="C6" s="51"/>
      <c r="D6" s="51"/>
      <c r="E6" s="51"/>
      <c r="F6" s="51"/>
      <c r="G6" s="51"/>
      <c r="H6" s="51"/>
      <c r="I6" s="51"/>
      <c r="J6" s="51"/>
    </row>
    <row r="7" spans="1:9" ht="14.25">
      <c r="A7" s="57" t="s">
        <v>2</v>
      </c>
      <c r="B7" s="58"/>
      <c r="C7" s="58"/>
      <c r="D7" s="58"/>
      <c r="E7" s="58"/>
      <c r="F7" s="58"/>
      <c r="G7" s="58"/>
      <c r="H7" s="58"/>
      <c r="I7" s="58"/>
    </row>
    <row r="8" spans="2:10" ht="15">
      <c r="B8" s="86" t="s">
        <v>3</v>
      </c>
      <c r="C8" s="89"/>
      <c r="D8" s="89"/>
      <c r="E8" s="89"/>
      <c r="F8" s="89"/>
      <c r="G8" s="89"/>
      <c r="H8" s="89"/>
      <c r="I8" s="89"/>
      <c r="J8" s="89"/>
    </row>
    <row r="9" spans="2:10" ht="15">
      <c r="B9" s="86" t="s">
        <v>4</v>
      </c>
      <c r="C9" s="89"/>
      <c r="D9" s="89"/>
      <c r="E9" s="89"/>
      <c r="F9" s="89"/>
      <c r="G9" s="89"/>
      <c r="H9" s="89"/>
      <c r="I9" s="89"/>
      <c r="J9" s="89"/>
    </row>
    <row r="10" spans="2:10" ht="15">
      <c r="B10" s="86" t="s">
        <v>5</v>
      </c>
      <c r="C10" s="89"/>
      <c r="D10" s="89"/>
      <c r="E10" s="89"/>
      <c r="F10" s="89"/>
      <c r="G10" s="89"/>
      <c r="H10" s="89"/>
      <c r="I10" s="89"/>
      <c r="J10" s="89"/>
    </row>
    <row r="11" spans="2:10" ht="15">
      <c r="B11" s="86" t="s">
        <v>6</v>
      </c>
      <c r="C11" s="89"/>
      <c r="D11" s="89"/>
      <c r="E11" s="89"/>
      <c r="F11" s="89"/>
      <c r="G11" s="89"/>
      <c r="H11" s="89"/>
      <c r="I11" s="89"/>
      <c r="J11" s="89"/>
    </row>
    <row r="12" spans="2:10" ht="15">
      <c r="B12" s="86" t="s">
        <v>7</v>
      </c>
      <c r="C12" s="89"/>
      <c r="D12" s="89"/>
      <c r="E12" s="89"/>
      <c r="F12" s="89"/>
      <c r="G12" s="89"/>
      <c r="H12" s="89"/>
      <c r="I12" s="89"/>
      <c r="J12" s="89"/>
    </row>
    <row r="13" spans="2:10" ht="15">
      <c r="B13" s="86" t="s">
        <v>8</v>
      </c>
      <c r="C13" s="89"/>
      <c r="D13" s="89"/>
      <c r="E13" s="89"/>
      <c r="F13" s="89"/>
      <c r="G13" s="89"/>
      <c r="H13" s="89"/>
      <c r="I13" s="89"/>
      <c r="J13" s="89"/>
    </row>
    <row r="14" spans="2:10" ht="15">
      <c r="B14" s="86" t="s">
        <v>9</v>
      </c>
      <c r="C14" s="89"/>
      <c r="D14" s="89"/>
      <c r="E14" s="89"/>
      <c r="F14" s="89"/>
      <c r="G14" s="89"/>
      <c r="H14" s="89"/>
      <c r="I14" s="89"/>
      <c r="J14" s="89"/>
    </row>
    <row r="15" spans="2:12" ht="14.25">
      <c r="B15" s="6" t="s">
        <v>113</v>
      </c>
      <c r="C15" s="106" t="s">
        <v>114</v>
      </c>
      <c r="D15" s="106"/>
      <c r="E15" s="106"/>
      <c r="F15" s="106"/>
      <c r="G15" s="106"/>
      <c r="H15" s="106"/>
      <c r="I15" s="106"/>
      <c r="J15" s="106"/>
      <c r="K15" s="106"/>
      <c r="L15" s="89"/>
    </row>
    <row r="16" spans="2:11" ht="14.25">
      <c r="B16" s="6"/>
      <c r="C16" s="41"/>
      <c r="D16" s="41"/>
      <c r="E16" s="41"/>
      <c r="F16" s="41"/>
      <c r="G16" s="41"/>
      <c r="H16" s="41"/>
      <c r="I16" s="41"/>
      <c r="J16" s="41"/>
      <c r="K16" s="41"/>
    </row>
    <row r="17" spans="1:9" ht="14.25">
      <c r="A17" s="57" t="s">
        <v>10</v>
      </c>
      <c r="B17" s="58"/>
      <c r="C17" s="58"/>
      <c r="D17" s="58"/>
      <c r="E17" s="58"/>
      <c r="F17" s="58"/>
      <c r="G17" s="58"/>
      <c r="H17" s="58"/>
      <c r="I17" s="58"/>
    </row>
    <row r="18" spans="2:9" ht="13.5" customHeight="1">
      <c r="B18" s="59" t="s">
        <v>11</v>
      </c>
      <c r="C18" s="64"/>
      <c r="D18" s="64"/>
      <c r="E18" s="40">
        <v>1</v>
      </c>
      <c r="F18" s="11" t="s">
        <v>12</v>
      </c>
      <c r="G18" s="59"/>
      <c r="H18" s="64"/>
      <c r="I18" s="64"/>
    </row>
    <row r="19" spans="2:9" ht="15">
      <c r="B19" s="59" t="s">
        <v>13</v>
      </c>
      <c r="C19" s="64"/>
      <c r="D19" s="64"/>
      <c r="E19" s="23">
        <v>375</v>
      </c>
      <c r="F19" s="11" t="s">
        <v>12</v>
      </c>
      <c r="G19" s="59"/>
      <c r="H19" s="64"/>
      <c r="I19" s="64"/>
    </row>
    <row r="20" spans="2:9" ht="15">
      <c r="B20" s="59" t="s">
        <v>14</v>
      </c>
      <c r="C20" s="64"/>
      <c r="D20" s="64"/>
      <c r="E20" s="23">
        <v>525</v>
      </c>
      <c r="F20" s="11" t="s">
        <v>12</v>
      </c>
      <c r="G20" s="59"/>
      <c r="H20" s="64"/>
      <c r="I20" s="64"/>
    </row>
    <row r="21" spans="2:9" ht="15">
      <c r="B21" s="59" t="s">
        <v>15</v>
      </c>
      <c r="C21" s="64"/>
      <c r="D21" s="64"/>
      <c r="E21" s="8">
        <f>IF(E20&lt;&gt;"",(E20+E19)/2,"")</f>
        <v>450</v>
      </c>
      <c r="F21" s="11" t="s">
        <v>12</v>
      </c>
      <c r="G21" s="59" t="s">
        <v>16</v>
      </c>
      <c r="H21" s="64"/>
      <c r="I21" s="64"/>
    </row>
    <row r="22" spans="2:9" ht="15">
      <c r="B22" s="59" t="s">
        <v>17</v>
      </c>
      <c r="C22" s="64"/>
      <c r="D22" s="64"/>
      <c r="E22" s="8">
        <f>IF(E20&lt;&gt;"",E20-E19,"")</f>
        <v>150</v>
      </c>
      <c r="F22" s="11" t="s">
        <v>12</v>
      </c>
      <c r="G22" s="59" t="s">
        <v>18</v>
      </c>
      <c r="H22" s="64"/>
      <c r="I22" s="64"/>
    </row>
    <row r="23" spans="2:9" ht="15">
      <c r="B23" s="59" t="s">
        <v>19</v>
      </c>
      <c r="C23" s="64"/>
      <c r="D23" s="64"/>
      <c r="E23" s="25">
        <f>IF(AND(E18&lt;&gt;"",E22&lt;&gt;""),E22/E18,"")</f>
        <v>150</v>
      </c>
      <c r="F23" s="11" t="s">
        <v>20</v>
      </c>
      <c r="G23" s="59" t="s">
        <v>21</v>
      </c>
      <c r="H23" s="64"/>
      <c r="I23" s="64"/>
    </row>
    <row r="24" spans="1:9" ht="14.25">
      <c r="A24" s="57" t="s">
        <v>24</v>
      </c>
      <c r="B24" s="58"/>
      <c r="C24" s="58"/>
      <c r="D24" s="58"/>
      <c r="E24" s="58"/>
      <c r="F24" s="58"/>
      <c r="G24" s="58"/>
      <c r="H24" s="58"/>
      <c r="I24" s="58"/>
    </row>
    <row r="25" spans="2:9" ht="15">
      <c r="B25" s="59" t="s">
        <v>25</v>
      </c>
      <c r="C25" s="107"/>
      <c r="D25" s="76" t="s">
        <v>26</v>
      </c>
      <c r="E25" s="108"/>
      <c r="F25" s="76" t="s">
        <v>27</v>
      </c>
      <c r="G25" s="108"/>
      <c r="H25" s="76" t="s">
        <v>28</v>
      </c>
      <c r="I25" s="108"/>
    </row>
    <row r="26" spans="2:9" ht="15">
      <c r="B26" s="102"/>
      <c r="C26" s="64"/>
      <c r="D26" s="76" t="s">
        <v>29</v>
      </c>
      <c r="E26" s="108"/>
      <c r="F26" s="76" t="s">
        <v>30</v>
      </c>
      <c r="G26" s="108"/>
      <c r="H26" s="76" t="s">
        <v>29</v>
      </c>
      <c r="I26" s="108"/>
    </row>
    <row r="27" spans="1:9" ht="14.25">
      <c r="A27" s="15" t="s">
        <v>51</v>
      </c>
      <c r="B27" s="103" t="s">
        <v>115</v>
      </c>
      <c r="C27" s="104"/>
      <c r="D27" s="96">
        <v>0.25</v>
      </c>
      <c r="E27" s="97"/>
      <c r="F27" s="94">
        <v>11</v>
      </c>
      <c r="G27" s="95"/>
      <c r="H27" s="100">
        <v>0.165</v>
      </c>
      <c r="I27" s="101"/>
    </row>
    <row r="28" spans="1:9" ht="14.25">
      <c r="A28" s="15" t="s">
        <v>104</v>
      </c>
      <c r="B28" s="103" t="s">
        <v>116</v>
      </c>
      <c r="C28" s="104"/>
      <c r="D28" s="96">
        <v>0.86</v>
      </c>
      <c r="E28" s="97"/>
      <c r="F28" s="94">
        <v>13.3</v>
      </c>
      <c r="G28" s="95"/>
      <c r="H28" s="100">
        <v>0.129</v>
      </c>
      <c r="I28" s="101"/>
    </row>
    <row r="29" spans="1:9" ht="14.25">
      <c r="A29" s="57" t="s">
        <v>31</v>
      </c>
      <c r="B29" s="58"/>
      <c r="C29" s="58"/>
      <c r="D29" s="58"/>
      <c r="E29" s="58"/>
      <c r="F29" s="58"/>
      <c r="G29" s="58"/>
      <c r="H29" s="58"/>
      <c r="I29" s="58"/>
    </row>
    <row r="30" spans="2:5" ht="15">
      <c r="B30" s="76" t="s">
        <v>11</v>
      </c>
      <c r="C30" s="108"/>
      <c r="D30" s="76" t="s">
        <v>32</v>
      </c>
      <c r="E30" s="108"/>
    </row>
    <row r="31" spans="2:5" ht="15">
      <c r="B31" s="76" t="s">
        <v>33</v>
      </c>
      <c r="C31" s="108"/>
      <c r="D31" s="76" t="s">
        <v>34</v>
      </c>
      <c r="E31" s="108"/>
    </row>
    <row r="32" spans="2:5" ht="12.75" customHeight="1">
      <c r="B32" s="74">
        <f>IF(E23&lt;&gt;"",E22/E23,"")</f>
        <v>1</v>
      </c>
      <c r="C32" s="109"/>
      <c r="D32" s="94">
        <v>11</v>
      </c>
      <c r="E32" s="95"/>
    </row>
    <row r="33" spans="1:9" ht="14.25">
      <c r="A33" s="57" t="s">
        <v>35</v>
      </c>
      <c r="B33" s="58"/>
      <c r="C33" s="58"/>
      <c r="D33" s="58"/>
      <c r="E33" s="58"/>
      <c r="F33" s="58"/>
      <c r="G33" s="58"/>
      <c r="H33" s="58"/>
      <c r="I33" s="58"/>
    </row>
    <row r="34" spans="2:9" ht="15">
      <c r="B34" s="76" t="s">
        <v>36</v>
      </c>
      <c r="C34" s="108"/>
      <c r="D34" s="76" t="s">
        <v>37</v>
      </c>
      <c r="E34" s="108"/>
      <c r="F34" s="76" t="s">
        <v>27</v>
      </c>
      <c r="G34" s="108"/>
      <c r="H34" s="76" t="s">
        <v>38</v>
      </c>
      <c r="I34" s="108"/>
    </row>
    <row r="35" spans="2:9" ht="15">
      <c r="B35" s="76" t="s">
        <v>39</v>
      </c>
      <c r="C35" s="108"/>
      <c r="D35" s="76" t="s">
        <v>40</v>
      </c>
      <c r="E35" s="108"/>
      <c r="F35" s="76" t="s">
        <v>41</v>
      </c>
      <c r="G35" s="108"/>
      <c r="H35" s="76" t="s">
        <v>42</v>
      </c>
      <c r="I35" s="108"/>
    </row>
    <row r="36" spans="2:9" ht="15">
      <c r="B36" s="76" t="s">
        <v>33</v>
      </c>
      <c r="C36" s="108"/>
      <c r="D36" s="76" t="s">
        <v>33</v>
      </c>
      <c r="E36" s="108"/>
      <c r="F36" s="76" t="s">
        <v>43</v>
      </c>
      <c r="G36" s="108"/>
      <c r="H36" s="76" t="s">
        <v>44</v>
      </c>
      <c r="I36" s="108"/>
    </row>
    <row r="37" spans="2:9" ht="12.75" customHeight="1">
      <c r="B37" s="74">
        <f>IF(E21&lt;&gt;"",E21,"")</f>
        <v>450</v>
      </c>
      <c r="C37" s="109"/>
      <c r="D37" s="74">
        <f>IF(B32&lt;&gt;"",B32,"")</f>
        <v>1</v>
      </c>
      <c r="E37" s="109"/>
      <c r="F37" s="98">
        <v>97</v>
      </c>
      <c r="G37" s="99"/>
      <c r="H37" s="96">
        <v>0.13</v>
      </c>
      <c r="I37" s="97"/>
    </row>
    <row r="38" spans="1:9" ht="14.25">
      <c r="A38" s="57" t="s">
        <v>45</v>
      </c>
      <c r="B38" s="58"/>
      <c r="C38" s="58"/>
      <c r="D38" s="58"/>
      <c r="E38" s="58"/>
      <c r="F38" s="58"/>
      <c r="G38" s="58"/>
      <c r="H38" s="58"/>
      <c r="I38" s="58"/>
    </row>
    <row r="39" spans="2:9" ht="12.75" customHeight="1">
      <c r="B39" s="76" t="s">
        <v>46</v>
      </c>
      <c r="C39" s="108"/>
      <c r="D39" s="94">
        <v>7.9</v>
      </c>
      <c r="E39" s="95"/>
      <c r="F39" s="47" t="s">
        <v>12</v>
      </c>
      <c r="G39" s="110"/>
      <c r="H39" s="76" t="s">
        <v>47</v>
      </c>
      <c r="I39" s="108"/>
    </row>
    <row r="40" spans="2:9" ht="12.75" customHeight="1">
      <c r="B40" s="76" t="s">
        <v>48</v>
      </c>
      <c r="C40" s="108"/>
      <c r="D40" s="94">
        <v>0.5</v>
      </c>
      <c r="E40" s="95"/>
      <c r="F40" s="47" t="s">
        <v>12</v>
      </c>
      <c r="G40" s="110"/>
      <c r="H40" s="76" t="s">
        <v>49</v>
      </c>
      <c r="I40" s="108"/>
    </row>
    <row r="41" spans="1:9" ht="14.25">
      <c r="A41" s="57" t="s">
        <v>50</v>
      </c>
      <c r="B41" s="58"/>
      <c r="C41" s="58"/>
      <c r="D41" s="58"/>
      <c r="E41" s="58"/>
      <c r="F41" s="58"/>
      <c r="G41" s="58"/>
      <c r="H41" s="58"/>
      <c r="I41" s="58"/>
    </row>
    <row r="42" spans="2:10" ht="15">
      <c r="B42" s="76" t="s">
        <v>51</v>
      </c>
      <c r="C42" s="108"/>
      <c r="D42" s="76" t="s">
        <v>52</v>
      </c>
      <c r="E42" s="108"/>
      <c r="F42" s="13" t="s">
        <v>53</v>
      </c>
      <c r="G42" s="76" t="s">
        <v>54</v>
      </c>
      <c r="H42" s="108"/>
      <c r="I42" s="76" t="s">
        <v>55</v>
      </c>
      <c r="J42" s="108"/>
    </row>
    <row r="43" spans="2:10" ht="15">
      <c r="B43" s="76"/>
      <c r="C43" s="108"/>
      <c r="D43" s="76" t="s">
        <v>34</v>
      </c>
      <c r="E43" s="108"/>
      <c r="F43" s="11"/>
      <c r="G43" s="76" t="s">
        <v>56</v>
      </c>
      <c r="H43" s="108"/>
      <c r="I43" s="76" t="s">
        <v>43</v>
      </c>
      <c r="J43" s="108"/>
    </row>
    <row r="44" spans="2:10" ht="14.25" customHeight="1">
      <c r="B44" s="74" t="str">
        <f>IF(B27&lt;&gt;"",B27,"")</f>
        <v>Silage</v>
      </c>
      <c r="C44" s="109"/>
      <c r="D44" s="74">
        <f>IF(F27&lt;&gt;"",F27,"")</f>
        <v>11</v>
      </c>
      <c r="E44" s="109"/>
      <c r="F44" s="14"/>
      <c r="G44" s="74">
        <f>IF(D39&lt;&gt;"",D39,"")</f>
        <v>7.9</v>
      </c>
      <c r="H44" s="109"/>
      <c r="I44" s="74">
        <f>IF(G44&lt;&gt;"",G44*D44,"")</f>
        <v>86.9</v>
      </c>
      <c r="J44" s="109"/>
    </row>
    <row r="45" spans="1:9" ht="14.25">
      <c r="A45" s="57" t="s">
        <v>57</v>
      </c>
      <c r="B45" s="58"/>
      <c r="C45" s="58"/>
      <c r="D45" s="58"/>
      <c r="E45" s="58"/>
      <c r="F45" s="58"/>
      <c r="G45" s="58"/>
      <c r="H45" s="58"/>
      <c r="I45" s="58"/>
    </row>
    <row r="46" spans="2:6" ht="15" customHeight="1">
      <c r="B46" s="47" t="s">
        <v>108</v>
      </c>
      <c r="C46" s="110"/>
      <c r="D46" s="49"/>
      <c r="E46" s="25">
        <f>IF(F37&lt;&gt;"",F37,"")</f>
        <v>97</v>
      </c>
      <c r="F46" s="4" t="s">
        <v>58</v>
      </c>
    </row>
    <row r="47" spans="2:6" ht="15" customHeight="1">
      <c r="B47" s="47" t="s">
        <v>109</v>
      </c>
      <c r="C47" s="110"/>
      <c r="D47" s="49"/>
      <c r="E47" s="25">
        <f>IF(I44&lt;&gt;"",I44,"")</f>
        <v>86.9</v>
      </c>
      <c r="F47" s="4" t="s">
        <v>58</v>
      </c>
    </row>
    <row r="48" spans="2:6" ht="15" customHeight="1">
      <c r="B48" s="47" t="s">
        <v>59</v>
      </c>
      <c r="C48" s="110"/>
      <c r="D48" s="49"/>
      <c r="E48" s="25">
        <f>IF(E46&lt;&gt;"",E46-E47,"")</f>
        <v>10.099999999999994</v>
      </c>
      <c r="F48" s="4"/>
    </row>
    <row r="49" spans="1:9" ht="14.25">
      <c r="A49" s="57" t="s">
        <v>60</v>
      </c>
      <c r="B49" s="58"/>
      <c r="C49" s="58"/>
      <c r="D49" s="58"/>
      <c r="E49" s="58"/>
      <c r="F49" s="58"/>
      <c r="G49" s="58"/>
      <c r="H49" s="58"/>
      <c r="I49" s="58"/>
    </row>
    <row r="50" spans="2:8" ht="15" customHeight="1">
      <c r="B50" s="59" t="s">
        <v>61</v>
      </c>
      <c r="C50" s="64"/>
      <c r="D50" s="64"/>
      <c r="E50" s="64"/>
      <c r="F50" s="26">
        <f>IF(F28&lt;&gt;"",F28,"")</f>
        <v>13.3</v>
      </c>
      <c r="G50" s="47" t="s">
        <v>62</v>
      </c>
      <c r="H50" s="110"/>
    </row>
    <row r="51" spans="2:8" ht="15" customHeight="1">
      <c r="B51" s="59" t="s">
        <v>63</v>
      </c>
      <c r="C51" s="64"/>
      <c r="D51" s="64"/>
      <c r="E51" s="64"/>
      <c r="F51" s="26">
        <f>IF(D40&lt;&gt;"",D40,"")</f>
        <v>0.5</v>
      </c>
      <c r="G51" s="47" t="s">
        <v>12</v>
      </c>
      <c r="H51" s="110"/>
    </row>
    <row r="52" spans="2:8" ht="15" customHeight="1">
      <c r="B52" s="16" t="s">
        <v>67</v>
      </c>
      <c r="C52" s="26">
        <f>IF(F27&lt;&gt;"",F27,"")</f>
        <v>11</v>
      </c>
      <c r="D52" s="59" t="s">
        <v>66</v>
      </c>
      <c r="E52" s="64"/>
      <c r="F52" s="26">
        <f>IF(C52&lt;&gt;"",F51*C52,"")</f>
        <v>5.5</v>
      </c>
      <c r="G52" s="47" t="s">
        <v>62</v>
      </c>
      <c r="H52" s="110"/>
    </row>
    <row r="53" spans="2:8" ht="15" customHeight="1">
      <c r="B53" s="59" t="s">
        <v>64</v>
      </c>
      <c r="C53" s="64"/>
      <c r="D53" s="64"/>
      <c r="E53" s="64"/>
      <c r="F53" s="26">
        <f>IF(F50&lt;&gt;"",F50-F52,"")</f>
        <v>7.800000000000001</v>
      </c>
      <c r="G53" s="47" t="s">
        <v>65</v>
      </c>
      <c r="H53" s="110"/>
    </row>
    <row r="54" spans="1:9" ht="14.25">
      <c r="A54" s="57" t="s">
        <v>68</v>
      </c>
      <c r="B54" s="58"/>
      <c r="C54" s="58"/>
      <c r="D54" s="58"/>
      <c r="E54" s="58"/>
      <c r="F54" s="58"/>
      <c r="G54" s="58"/>
      <c r="H54" s="58"/>
      <c r="I54" s="58"/>
    </row>
    <row r="55" spans="2:10" ht="15">
      <c r="B55" s="76" t="s">
        <v>59</v>
      </c>
      <c r="C55" s="108"/>
      <c r="D55" s="25">
        <f>E48</f>
        <v>10.099999999999994</v>
      </c>
      <c r="E55" s="47" t="s">
        <v>110</v>
      </c>
      <c r="F55" s="110"/>
      <c r="G55" s="49"/>
      <c r="H55" s="26">
        <f>F53</f>
        <v>7.800000000000001</v>
      </c>
      <c r="I55" s="76" t="s">
        <v>69</v>
      </c>
      <c r="J55" s="108"/>
    </row>
    <row r="56" spans="2:10" ht="15">
      <c r="B56" s="17" t="s">
        <v>70</v>
      </c>
      <c r="C56" s="26">
        <f>IF(H55&lt;&gt;"",D55/H55,"")</f>
        <v>1.294871794871794</v>
      </c>
      <c r="D56" s="76" t="s">
        <v>71</v>
      </c>
      <c r="E56" s="108"/>
      <c r="F56" s="26">
        <f>IF(F28&lt;&gt;"",F28,"")</f>
        <v>13.3</v>
      </c>
      <c r="G56" s="76" t="s">
        <v>69</v>
      </c>
      <c r="H56" s="108"/>
      <c r="I56" s="90"/>
      <c r="J56" s="92"/>
    </row>
    <row r="57" spans="2:10" ht="15">
      <c r="B57" s="17" t="s">
        <v>70</v>
      </c>
      <c r="C57" s="25">
        <f>IF(C56&lt;&gt;"",C56*F56,"")</f>
        <v>17.221794871794863</v>
      </c>
      <c r="D57" s="76" t="s">
        <v>72</v>
      </c>
      <c r="E57" s="108"/>
      <c r="F57" s="90"/>
      <c r="G57" s="91"/>
      <c r="H57" s="91"/>
      <c r="I57" s="91"/>
      <c r="J57" s="92"/>
    </row>
    <row r="58" spans="1:9" ht="14.25">
      <c r="A58" s="57" t="s">
        <v>73</v>
      </c>
      <c r="B58" s="58"/>
      <c r="C58" s="58"/>
      <c r="D58" s="58"/>
      <c r="E58" s="58"/>
      <c r="F58" s="58"/>
      <c r="G58" s="58"/>
      <c r="H58" s="58"/>
      <c r="I58" s="58"/>
    </row>
    <row r="59" spans="2:7" ht="15" customHeight="1">
      <c r="B59" s="47" t="s">
        <v>105</v>
      </c>
      <c r="C59" s="110"/>
      <c r="D59" s="49"/>
      <c r="E59" s="25">
        <f>E46</f>
        <v>97</v>
      </c>
      <c r="F59" s="76" t="s">
        <v>72</v>
      </c>
      <c r="G59" s="108"/>
    </row>
    <row r="60" spans="2:7" ht="15" customHeight="1">
      <c r="B60" s="47" t="s">
        <v>106</v>
      </c>
      <c r="C60" s="47"/>
      <c r="D60" s="47"/>
      <c r="E60" s="25">
        <f>C57</f>
        <v>17.221794871794863</v>
      </c>
      <c r="F60" s="76" t="s">
        <v>62</v>
      </c>
      <c r="G60" s="76"/>
    </row>
    <row r="61" spans="2:7" ht="15" customHeight="1">
      <c r="B61" s="93" t="s">
        <v>75</v>
      </c>
      <c r="C61" s="93"/>
      <c r="D61" s="93"/>
      <c r="E61" s="25">
        <f>IF(E59&lt;&gt;"",E59-E60,"")</f>
        <v>79.77820512820514</v>
      </c>
      <c r="F61" s="76" t="s">
        <v>72</v>
      </c>
      <c r="G61" s="76"/>
    </row>
    <row r="62" spans="2:7" ht="15" customHeight="1">
      <c r="B62" s="47" t="s">
        <v>107</v>
      </c>
      <c r="C62" s="47"/>
      <c r="D62" s="47"/>
      <c r="E62" s="26">
        <f>IF(F27&lt;&gt;"",E61/F27,"")</f>
        <v>7.252564102564104</v>
      </c>
      <c r="F62" s="76" t="s">
        <v>74</v>
      </c>
      <c r="G62" s="76"/>
    </row>
    <row r="63" spans="1:9" ht="14.25">
      <c r="A63" s="57" t="s">
        <v>76</v>
      </c>
      <c r="B63" s="58"/>
      <c r="C63" s="58"/>
      <c r="D63" s="58"/>
      <c r="E63" s="58"/>
      <c r="F63" s="58"/>
      <c r="G63" s="58"/>
      <c r="H63" s="58"/>
      <c r="I63" s="58"/>
    </row>
    <row r="64" spans="2:10" ht="14.25" customHeight="1">
      <c r="B64" s="62" t="s">
        <v>77</v>
      </c>
      <c r="C64" s="112"/>
      <c r="D64" s="62" t="s">
        <v>78</v>
      </c>
      <c r="E64" s="112"/>
      <c r="F64" s="59"/>
      <c r="G64" s="62" t="s">
        <v>27</v>
      </c>
      <c r="H64" s="112"/>
      <c r="I64" s="59"/>
      <c r="J64" s="64"/>
    </row>
    <row r="65" spans="2:10" ht="15" customHeight="1">
      <c r="B65" s="60"/>
      <c r="C65" s="113"/>
      <c r="D65" s="60" t="s">
        <v>56</v>
      </c>
      <c r="E65" s="113"/>
      <c r="F65" s="59"/>
      <c r="G65" s="60" t="s">
        <v>79</v>
      </c>
      <c r="H65" s="113"/>
      <c r="I65" s="59"/>
      <c r="J65" s="64"/>
    </row>
    <row r="66" spans="2:10" ht="15" customHeight="1">
      <c r="B66" s="74" t="str">
        <f>IF(B$27&lt;&gt;"",B$27,"")</f>
        <v>Silage</v>
      </c>
      <c r="C66" s="109"/>
      <c r="D66" s="78">
        <f>E62</f>
        <v>7.252564102564104</v>
      </c>
      <c r="E66" s="109"/>
      <c r="F66" s="4"/>
      <c r="G66" s="67">
        <f>IF(F27&lt;&gt;"",D66*F27,"")</f>
        <v>79.77820512820514</v>
      </c>
      <c r="H66" s="115"/>
      <c r="I66" s="59"/>
      <c r="J66" s="65"/>
    </row>
    <row r="67" spans="2:10" ht="15" customHeight="1">
      <c r="B67" s="74" t="str">
        <f>IF(B$28&lt;&gt;"",B$28,"")</f>
        <v>Rolled Barley</v>
      </c>
      <c r="C67" s="109"/>
      <c r="D67" s="78">
        <f>C56</f>
        <v>1.294871794871794</v>
      </c>
      <c r="E67" s="109"/>
      <c r="F67" s="4"/>
      <c r="G67" s="67">
        <f>IF(F28&lt;&gt;"",D67*F28,"")</f>
        <v>17.221794871794863</v>
      </c>
      <c r="H67" s="115"/>
      <c r="I67" s="59"/>
      <c r="J67" s="65"/>
    </row>
    <row r="68" spans="2:10" ht="15" customHeight="1">
      <c r="B68" s="76" t="s">
        <v>80</v>
      </c>
      <c r="C68" s="108"/>
      <c r="D68" s="78">
        <f>IF(D66&lt;&gt;"",D66+D67,"")</f>
        <v>8.547435897435898</v>
      </c>
      <c r="E68" s="109"/>
      <c r="F68" s="10"/>
      <c r="G68" s="78">
        <f>IF(G66&lt;&gt;"",G66+G67,"")</f>
        <v>97</v>
      </c>
      <c r="H68" s="109"/>
      <c r="I68" s="59"/>
      <c r="J68" s="65"/>
    </row>
    <row r="69" spans="2:11" ht="15" customHeight="1">
      <c r="B69" s="59" t="s">
        <v>81</v>
      </c>
      <c r="C69" s="66"/>
      <c r="D69" s="66"/>
      <c r="E69" s="66"/>
      <c r="F69" s="66"/>
      <c r="G69" s="78">
        <f>IF(D68&lt;&gt;"",G68/D68,"")</f>
        <v>11.34843257837108</v>
      </c>
      <c r="H69" s="109"/>
      <c r="I69" s="59" t="s">
        <v>69</v>
      </c>
      <c r="J69" s="65"/>
      <c r="K69" s="3"/>
    </row>
    <row r="70" spans="2:10" ht="15" customHeight="1">
      <c r="B70" s="71" t="s">
        <v>32</v>
      </c>
      <c r="C70" s="72"/>
      <c r="D70" s="72"/>
      <c r="E70" s="72"/>
      <c r="F70" s="73"/>
      <c r="G70" s="69">
        <f>IF(D32&lt;&gt;"",D32,"")</f>
        <v>11</v>
      </c>
      <c r="H70" s="70"/>
      <c r="I70" s="59" t="s">
        <v>69</v>
      </c>
      <c r="J70" s="65"/>
    </row>
    <row r="71" spans="2:12" ht="15" customHeight="1">
      <c r="B71" s="18"/>
      <c r="C71" s="27"/>
      <c r="D71" s="27"/>
      <c r="E71" s="27"/>
      <c r="F71" s="27"/>
      <c r="G71" s="79" t="str">
        <f>IF(G69&lt;&gt;"",IF(ABS(G70-G69)&lt;0.5,"OK","Re-ration"),"")</f>
        <v>OK</v>
      </c>
      <c r="H71" s="80"/>
      <c r="I71" s="28"/>
      <c r="J71" s="29"/>
      <c r="K71" s="28"/>
      <c r="L71" s="30"/>
    </row>
    <row r="72" spans="1:9" ht="14.25">
      <c r="A72" s="57" t="s">
        <v>82</v>
      </c>
      <c r="B72" s="58"/>
      <c r="C72" s="58"/>
      <c r="D72" s="58"/>
      <c r="E72" s="58"/>
      <c r="F72" s="58"/>
      <c r="G72" s="58"/>
      <c r="H72" s="58"/>
      <c r="I72" s="58"/>
    </row>
    <row r="73" spans="2:12" ht="15" customHeight="1">
      <c r="B73" s="62" t="s">
        <v>77</v>
      </c>
      <c r="C73" s="112"/>
      <c r="D73" s="37" t="s">
        <v>83</v>
      </c>
      <c r="E73" s="44" t="s">
        <v>28</v>
      </c>
      <c r="F73" s="45"/>
      <c r="G73" s="45"/>
      <c r="H73" s="46"/>
      <c r="I73" s="18"/>
      <c r="L73" s="3"/>
    </row>
    <row r="74" spans="2:9" ht="15" customHeight="1">
      <c r="B74" s="60"/>
      <c r="C74" s="113"/>
      <c r="D74" s="36"/>
      <c r="E74" s="56" t="s">
        <v>111</v>
      </c>
      <c r="F74" s="42"/>
      <c r="G74" s="42"/>
      <c r="H74" s="43"/>
      <c r="I74" s="12"/>
    </row>
    <row r="75" spans="2:9" ht="15" customHeight="1">
      <c r="B75" s="74" t="str">
        <f>IF(B$27&lt;&gt;"",B$27,"")</f>
        <v>Silage</v>
      </c>
      <c r="C75" s="109"/>
      <c r="D75" s="26">
        <f>D66</f>
        <v>7.252564102564104</v>
      </c>
      <c r="E75" s="10"/>
      <c r="F75" s="31">
        <f>IF(H27&lt;&gt;"",D75*H27,"")</f>
        <v>1.1966730769230773</v>
      </c>
      <c r="G75" s="76"/>
      <c r="H75" s="108"/>
      <c r="I75" s="3"/>
    </row>
    <row r="76" spans="2:9" ht="15" customHeight="1">
      <c r="B76" s="74" t="str">
        <f>IF(B$28&lt;&gt;"",B$28,"")</f>
        <v>Rolled Barley</v>
      </c>
      <c r="C76" s="109"/>
      <c r="D76" s="26">
        <f>D67</f>
        <v>1.294871794871794</v>
      </c>
      <c r="E76" s="10"/>
      <c r="F76" s="31">
        <f>IF(H28&lt;&gt;"",D76*H28,"")</f>
        <v>0.16703846153846144</v>
      </c>
      <c r="G76" s="76"/>
      <c r="H76" s="108"/>
      <c r="I76" s="3"/>
    </row>
    <row r="77" spans="2:9" ht="15" customHeight="1">
      <c r="B77" s="76" t="s">
        <v>80</v>
      </c>
      <c r="C77" s="108"/>
      <c r="D77" s="26">
        <f>D68</f>
        <v>8.547435897435898</v>
      </c>
      <c r="E77" s="10"/>
      <c r="F77" s="31">
        <f>IF(F75&lt;&gt;"",F75+F76,"")</f>
        <v>1.3637115384615388</v>
      </c>
      <c r="G77" s="76"/>
      <c r="H77" s="108"/>
      <c r="I77" s="3"/>
    </row>
    <row r="78" spans="2:10" ht="15" customHeight="1">
      <c r="B78" s="47" t="s">
        <v>84</v>
      </c>
      <c r="C78" s="110"/>
      <c r="D78" s="49"/>
      <c r="E78" s="32">
        <f>IF(D77&lt;&gt;"",F77/D77,"")</f>
        <v>0.1595462726863657</v>
      </c>
      <c r="F78" s="11" t="s">
        <v>97</v>
      </c>
      <c r="G78" s="81" t="str">
        <f>IF(H37&lt;&gt;"",IF(OR((E78-H37)&gt;0.02,(E78-H37&lt;-0.01)),"Re-ration","OK"),"")</f>
        <v>Re-ration</v>
      </c>
      <c r="H78" s="80"/>
      <c r="J78" s="33" t="s">
        <v>98</v>
      </c>
    </row>
    <row r="79" spans="1:9" ht="14.25">
      <c r="A79" s="57" t="s">
        <v>85</v>
      </c>
      <c r="B79" s="58"/>
      <c r="C79" s="58"/>
      <c r="D79" s="58"/>
      <c r="E79" s="58"/>
      <c r="F79" s="58"/>
      <c r="G79" s="58"/>
      <c r="H79" s="58"/>
      <c r="I79" s="58"/>
    </row>
    <row r="80" spans="2:11" ht="15" customHeight="1">
      <c r="B80" s="62" t="s">
        <v>77</v>
      </c>
      <c r="C80" s="112"/>
      <c r="D80" s="37" t="s">
        <v>83</v>
      </c>
      <c r="E80" s="37" t="s">
        <v>86</v>
      </c>
      <c r="F80" s="62" t="s">
        <v>87</v>
      </c>
      <c r="G80" s="112"/>
      <c r="H80" s="50"/>
      <c r="I80" s="37" t="s">
        <v>70</v>
      </c>
      <c r="J80" s="62" t="s">
        <v>88</v>
      </c>
      <c r="K80" s="112"/>
    </row>
    <row r="81" spans="2:11" ht="30">
      <c r="B81" s="60"/>
      <c r="C81" s="113"/>
      <c r="D81" s="36" t="s">
        <v>89</v>
      </c>
      <c r="E81" s="36"/>
      <c r="F81" s="60"/>
      <c r="G81" s="113"/>
      <c r="H81" s="82"/>
      <c r="I81" s="36"/>
      <c r="J81" s="60" t="s">
        <v>89</v>
      </c>
      <c r="K81" s="113"/>
    </row>
    <row r="82" spans="2:11" ht="15" customHeight="1">
      <c r="B82" s="74" t="str">
        <f>IF(B$27&lt;&gt;"",B$27,"")</f>
        <v>Silage</v>
      </c>
      <c r="C82" s="109"/>
      <c r="D82" s="26">
        <f>D75</f>
        <v>7.252564102564104</v>
      </c>
      <c r="E82" s="20"/>
      <c r="F82" s="83">
        <f>IF(D27&lt;&gt;"",D27,"")</f>
        <v>0.25</v>
      </c>
      <c r="G82" s="109"/>
      <c r="H82" s="84"/>
      <c r="I82" s="20"/>
      <c r="J82" s="78">
        <f>IF(F82&lt;&gt;"",D82/F82,"")</f>
        <v>29.010256410256417</v>
      </c>
      <c r="K82" s="114"/>
    </row>
    <row r="83" spans="2:11" ht="15" customHeight="1">
      <c r="B83" s="74" t="str">
        <f>IF(B$28&lt;&gt;"",B$28,"")</f>
        <v>Rolled Barley</v>
      </c>
      <c r="C83" s="109"/>
      <c r="D83" s="26">
        <f>D76</f>
        <v>1.294871794871794</v>
      </c>
      <c r="E83" s="20"/>
      <c r="F83" s="83">
        <f>IF(D28&lt;&gt;"",D28,"")</f>
        <v>0.86</v>
      </c>
      <c r="G83" s="109"/>
      <c r="H83" s="84"/>
      <c r="I83" s="20"/>
      <c r="J83" s="78">
        <f>IF(F83&lt;&gt;"",D83/F83,"")</f>
        <v>1.5056648777579</v>
      </c>
      <c r="K83" s="114"/>
    </row>
    <row r="84" spans="1:9" ht="15">
      <c r="A84" s="57" t="s">
        <v>90</v>
      </c>
      <c r="B84" s="58"/>
      <c r="C84" s="58"/>
      <c r="D84" s="58"/>
      <c r="E84" s="58"/>
      <c r="F84" s="58"/>
      <c r="G84" s="58"/>
      <c r="H84" s="58"/>
      <c r="I84" s="58"/>
    </row>
    <row r="85" spans="2:14" ht="28.5">
      <c r="B85" s="62" t="s">
        <v>77</v>
      </c>
      <c r="C85" s="112"/>
      <c r="D85" s="37" t="s">
        <v>91</v>
      </c>
      <c r="E85" s="37" t="s">
        <v>53</v>
      </c>
      <c r="F85" s="35" t="s">
        <v>92</v>
      </c>
      <c r="G85" s="37" t="s">
        <v>70</v>
      </c>
      <c r="H85" s="62" t="s">
        <v>93</v>
      </c>
      <c r="I85" s="112"/>
      <c r="J85" s="37" t="s">
        <v>53</v>
      </c>
      <c r="K85" s="37" t="s">
        <v>94</v>
      </c>
      <c r="L85" s="37" t="s">
        <v>70</v>
      </c>
      <c r="M85" s="62" t="s">
        <v>95</v>
      </c>
      <c r="N85" s="112"/>
    </row>
    <row r="86" spans="2:14" ht="15">
      <c r="B86" s="60"/>
      <c r="C86" s="113"/>
      <c r="D86" s="36" t="s">
        <v>33</v>
      </c>
      <c r="E86" s="36"/>
      <c r="F86" s="36"/>
      <c r="G86" s="36"/>
      <c r="H86" s="60" t="s">
        <v>33</v>
      </c>
      <c r="I86" s="113"/>
      <c r="J86" s="36"/>
      <c r="K86" s="36"/>
      <c r="L86" s="36"/>
      <c r="M86" s="60" t="s">
        <v>112</v>
      </c>
      <c r="N86" s="113"/>
    </row>
    <row r="87" spans="2:14" ht="15" customHeight="1">
      <c r="B87" s="74" t="str">
        <f>IF(B$27&lt;&gt;"",B$27,"")</f>
        <v>Silage</v>
      </c>
      <c r="C87" s="109"/>
      <c r="D87" s="26">
        <f>J82</f>
        <v>29.010256410256417</v>
      </c>
      <c r="E87" s="14"/>
      <c r="F87" s="26">
        <f>IF(E23&lt;&gt;"",E23,"")</f>
        <v>150</v>
      </c>
      <c r="G87" s="14"/>
      <c r="H87" s="69">
        <f>IF(F87&lt;&gt;"",D87*F87,"")</f>
        <v>4351.538461538463</v>
      </c>
      <c r="I87" s="70"/>
      <c r="J87" s="14"/>
      <c r="K87" s="24"/>
      <c r="L87" s="14"/>
      <c r="M87" s="78">
        <f>IF(AND(K87&lt;&gt;"",H87&lt;&gt;""),K87*H87/1000,"")</f>
      </c>
      <c r="N87" s="114"/>
    </row>
    <row r="88" spans="2:14" ht="15" customHeight="1">
      <c r="B88" s="74" t="str">
        <f>IF(B$28&lt;&gt;"",B$28,"")</f>
        <v>Rolled Barley</v>
      </c>
      <c r="C88" s="109"/>
      <c r="D88" s="26">
        <f>J83</f>
        <v>1.5056648777579</v>
      </c>
      <c r="E88" s="14"/>
      <c r="F88" s="34"/>
      <c r="G88" s="14"/>
      <c r="H88" s="69">
        <f>IF(F87&lt;&gt;"",D88*F87,"")</f>
        <v>225.849731663685</v>
      </c>
      <c r="I88" s="70"/>
      <c r="J88" s="14"/>
      <c r="K88" s="14"/>
      <c r="L88" s="14"/>
      <c r="M88" s="78">
        <f>IF(AND(K87&lt;&gt;"",H88&lt;&gt;""),K87*H88/1000,"")</f>
      </c>
      <c r="N88" s="114"/>
    </row>
    <row r="89" s="38" customFormat="1" ht="12.75">
      <c r="A89" s="38" t="s">
        <v>103</v>
      </c>
    </row>
    <row r="90" spans="2:6" s="38" customFormat="1" ht="12.75">
      <c r="B90" s="52" t="s">
        <v>100</v>
      </c>
      <c r="C90" s="53"/>
      <c r="D90" s="39" t="s">
        <v>101</v>
      </c>
      <c r="E90" s="54" t="s">
        <v>102</v>
      </c>
      <c r="F90" s="55"/>
    </row>
    <row r="92" ht="12.75">
      <c r="B92" s="116" t="s">
        <v>118</v>
      </c>
    </row>
    <row r="93" spans="8:11" ht="12.75">
      <c r="H93" s="117" t="s">
        <v>119</v>
      </c>
      <c r="I93" s="118"/>
      <c r="J93" s="118"/>
      <c r="K93" s="118"/>
    </row>
  </sheetData>
  <sheetProtection password="CC74" sheet="1" objects="1" scenarios="1"/>
  <protectedRanges>
    <protectedRange sqref="K87" name="Group size"/>
    <protectedRange sqref="D39:E40" name="Intakes"/>
    <protectedRange sqref="F37:I37" name="Requirements"/>
    <protectedRange sqref="D32" name="RationMD"/>
    <protectedRange sqref="B27:I28" name="Feed details"/>
    <protectedRange sqref="E18:E20" name="Animal details"/>
  </protectedRanges>
  <mergeCells count="190">
    <mergeCell ref="H93:K93"/>
    <mergeCell ref="A63:I63"/>
    <mergeCell ref="F64:F65"/>
    <mergeCell ref="B65:C65"/>
    <mergeCell ref="B64:C64"/>
    <mergeCell ref="D64:E64"/>
    <mergeCell ref="D65:E65"/>
    <mergeCell ref="G64:H64"/>
    <mergeCell ref="G65:H65"/>
    <mergeCell ref="I64:J65"/>
    <mergeCell ref="I69:J69"/>
    <mergeCell ref="I70:J70"/>
    <mergeCell ref="B69:F69"/>
    <mergeCell ref="G66:H66"/>
    <mergeCell ref="G67:H67"/>
    <mergeCell ref="G70:H70"/>
    <mergeCell ref="B70:F70"/>
    <mergeCell ref="I66:J66"/>
    <mergeCell ref="I67:J67"/>
    <mergeCell ref="I68:J68"/>
    <mergeCell ref="B66:C66"/>
    <mergeCell ref="B67:C67"/>
    <mergeCell ref="B68:C68"/>
    <mergeCell ref="D66:E66"/>
    <mergeCell ref="D67:E67"/>
    <mergeCell ref="D68:E68"/>
    <mergeCell ref="G68:H68"/>
    <mergeCell ref="G71:H71"/>
    <mergeCell ref="G78:H78"/>
    <mergeCell ref="B90:C90"/>
    <mergeCell ref="E90:F90"/>
    <mergeCell ref="G69:H69"/>
    <mergeCell ref="E74:H74"/>
    <mergeCell ref="E73:H73"/>
    <mergeCell ref="G75:H75"/>
    <mergeCell ref="G76:H76"/>
    <mergeCell ref="A72:I72"/>
    <mergeCell ref="B73:C73"/>
    <mergeCell ref="B74:C74"/>
    <mergeCell ref="B75:C75"/>
    <mergeCell ref="B76:C76"/>
    <mergeCell ref="B77:C77"/>
    <mergeCell ref="B78:D78"/>
    <mergeCell ref="A79:I79"/>
    <mergeCell ref="G77:H77"/>
    <mergeCell ref="B81:C81"/>
    <mergeCell ref="B82:C82"/>
    <mergeCell ref="F80:H80"/>
    <mergeCell ref="F81:H81"/>
    <mergeCell ref="F82:H82"/>
    <mergeCell ref="H86:I86"/>
    <mergeCell ref="H87:I87"/>
    <mergeCell ref="J80:K80"/>
    <mergeCell ref="J81:K81"/>
    <mergeCell ref="J82:K82"/>
    <mergeCell ref="J83:K83"/>
    <mergeCell ref="A84:I84"/>
    <mergeCell ref="B83:C83"/>
    <mergeCell ref="F83:H83"/>
    <mergeCell ref="B80:C80"/>
    <mergeCell ref="B88:C88"/>
    <mergeCell ref="H88:I88"/>
    <mergeCell ref="M85:N85"/>
    <mergeCell ref="M86:N86"/>
    <mergeCell ref="M87:N87"/>
    <mergeCell ref="M88:N88"/>
    <mergeCell ref="B85:C85"/>
    <mergeCell ref="B86:C86"/>
    <mergeCell ref="B87:C87"/>
    <mergeCell ref="H85:I85"/>
    <mergeCell ref="B5:J5"/>
    <mergeCell ref="D1:F1"/>
    <mergeCell ref="F59:G59"/>
    <mergeCell ref="F60:G60"/>
    <mergeCell ref="G56:H56"/>
    <mergeCell ref="F57:J57"/>
    <mergeCell ref="I56:J56"/>
    <mergeCell ref="A58:I58"/>
    <mergeCell ref="A54:I54"/>
    <mergeCell ref="B55:C55"/>
    <mergeCell ref="F61:G61"/>
    <mergeCell ref="F62:G62"/>
    <mergeCell ref="B59:D59"/>
    <mergeCell ref="B60:D60"/>
    <mergeCell ref="B61:D61"/>
    <mergeCell ref="B62:D62"/>
    <mergeCell ref="E55:G55"/>
    <mergeCell ref="I55:J55"/>
    <mergeCell ref="D56:E56"/>
    <mergeCell ref="D57:E57"/>
    <mergeCell ref="G50:H50"/>
    <mergeCell ref="G51:H51"/>
    <mergeCell ref="G52:H52"/>
    <mergeCell ref="G53:H53"/>
    <mergeCell ref="B50:E50"/>
    <mergeCell ref="D52:E52"/>
    <mergeCell ref="B51:E51"/>
    <mergeCell ref="B53:E53"/>
    <mergeCell ref="I42:J42"/>
    <mergeCell ref="I43:J43"/>
    <mergeCell ref="I44:J44"/>
    <mergeCell ref="A49:I49"/>
    <mergeCell ref="A45:I45"/>
    <mergeCell ref="B46:D46"/>
    <mergeCell ref="B47:D47"/>
    <mergeCell ref="B48:D48"/>
    <mergeCell ref="A41:I41"/>
    <mergeCell ref="B42:C42"/>
    <mergeCell ref="B43:C43"/>
    <mergeCell ref="B44:C44"/>
    <mergeCell ref="D42:E42"/>
    <mergeCell ref="D43:E43"/>
    <mergeCell ref="D44:E44"/>
    <mergeCell ref="G42:H42"/>
    <mergeCell ref="G43:H43"/>
    <mergeCell ref="G44:H44"/>
    <mergeCell ref="F39:G39"/>
    <mergeCell ref="F40:G40"/>
    <mergeCell ref="H39:I39"/>
    <mergeCell ref="H40:I40"/>
    <mergeCell ref="B39:C39"/>
    <mergeCell ref="B40:C40"/>
    <mergeCell ref="D39:E39"/>
    <mergeCell ref="D40:E40"/>
    <mergeCell ref="H34:I34"/>
    <mergeCell ref="H35:I35"/>
    <mergeCell ref="H36:I36"/>
    <mergeCell ref="H37:I37"/>
    <mergeCell ref="F34:G34"/>
    <mergeCell ref="F36:G36"/>
    <mergeCell ref="F37:G37"/>
    <mergeCell ref="F35:G35"/>
    <mergeCell ref="A33:I33"/>
    <mergeCell ref="A38:I38"/>
    <mergeCell ref="B34:C34"/>
    <mergeCell ref="B35:C35"/>
    <mergeCell ref="B36:C36"/>
    <mergeCell ref="B37:C37"/>
    <mergeCell ref="D34:E34"/>
    <mergeCell ref="D35:E35"/>
    <mergeCell ref="D36:E36"/>
    <mergeCell ref="D37:E37"/>
    <mergeCell ref="B31:C31"/>
    <mergeCell ref="B32:C32"/>
    <mergeCell ref="D30:E30"/>
    <mergeCell ref="D31:E31"/>
    <mergeCell ref="D32:E32"/>
    <mergeCell ref="H28:I28"/>
    <mergeCell ref="B26:C26"/>
    <mergeCell ref="A29:I29"/>
    <mergeCell ref="B30:C30"/>
    <mergeCell ref="B28:C28"/>
    <mergeCell ref="D27:E27"/>
    <mergeCell ref="D28:E28"/>
    <mergeCell ref="F27:G27"/>
    <mergeCell ref="F28:G28"/>
    <mergeCell ref="F26:G26"/>
    <mergeCell ref="H26:I26"/>
    <mergeCell ref="D26:E26"/>
    <mergeCell ref="B27:C27"/>
    <mergeCell ref="H27:I27"/>
    <mergeCell ref="B3:J3"/>
    <mergeCell ref="B4:J4"/>
    <mergeCell ref="A24:I24"/>
    <mergeCell ref="B25:C25"/>
    <mergeCell ref="D25:E25"/>
    <mergeCell ref="F25:G25"/>
    <mergeCell ref="H25:I25"/>
    <mergeCell ref="G21:I21"/>
    <mergeCell ref="G22:I22"/>
    <mergeCell ref="G23:I23"/>
    <mergeCell ref="B23:D23"/>
    <mergeCell ref="A17:I17"/>
    <mergeCell ref="B18:D18"/>
    <mergeCell ref="B19:D19"/>
    <mergeCell ref="G19:I19"/>
    <mergeCell ref="G18:I18"/>
    <mergeCell ref="G20:I20"/>
    <mergeCell ref="B20:D20"/>
    <mergeCell ref="B21:D21"/>
    <mergeCell ref="B22:D22"/>
    <mergeCell ref="C15:L15"/>
    <mergeCell ref="A7:I7"/>
    <mergeCell ref="B8:J8"/>
    <mergeCell ref="B9:J9"/>
    <mergeCell ref="B10:J10"/>
    <mergeCell ref="B11:J11"/>
    <mergeCell ref="B12:J12"/>
    <mergeCell ref="B14:J14"/>
    <mergeCell ref="B13:J13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Tom Chamberlain</dc:creator>
  <cp:keywords/>
  <dc:description/>
  <cp:lastModifiedBy> Tom Chamberlain</cp:lastModifiedBy>
  <dcterms:created xsi:type="dcterms:W3CDTF">2009-05-05T14:51:52Z</dcterms:created>
  <dcterms:modified xsi:type="dcterms:W3CDTF">2009-05-08T11:54:40Z</dcterms:modified>
  <cp:category/>
  <cp:version/>
  <cp:contentType/>
  <cp:contentStatus/>
</cp:coreProperties>
</file>